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-Paul.Braun\Documents\Paul\QA\Produse\Nutritie\Calculator nutritie\2022\"/>
    </mc:Choice>
  </mc:AlternateContent>
  <xr:revisionPtr revIDLastSave="0" documentId="13_ncr:1_{40B7153E-59FE-4FC0-8150-1F375984E3D1}" xr6:coauthVersionLast="47" xr6:coauthVersionMax="47" xr10:uidLastSave="{00000000-0000-0000-0000-000000000000}"/>
  <bookViews>
    <workbookView xWindow="9000" yWindow="110" windowWidth="10100" windowHeight="10140" xr2:uid="{00000000-000D-0000-FFFF-FFFF00000000}"/>
  </bookViews>
  <sheets>
    <sheet name="Local (serving) Roman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39" i="1" l="1"/>
  <c r="Z39" i="1"/>
  <c r="Y39" i="1"/>
  <c r="W39" i="1"/>
  <c r="U39" i="1"/>
  <c r="T39" i="1"/>
  <c r="R39" i="1"/>
  <c r="Q39" i="1"/>
  <c r="O39" i="1"/>
  <c r="N39" i="1"/>
  <c r="L39" i="1"/>
  <c r="K39" i="1"/>
  <c r="I39" i="1"/>
  <c r="G39" i="1"/>
  <c r="H39" i="1" s="1"/>
  <c r="D39" i="1"/>
  <c r="E39" i="1" s="1"/>
  <c r="D36" i="1"/>
  <c r="C36" i="1" s="1"/>
  <c r="G36" i="1"/>
  <c r="F36" i="1" s="1"/>
  <c r="I36" i="1"/>
  <c r="K36" i="1"/>
  <c r="L36" i="1"/>
  <c r="N36" i="1"/>
  <c r="O36" i="1"/>
  <c r="Q36" i="1"/>
  <c r="R36" i="1"/>
  <c r="T36" i="1"/>
  <c r="U36" i="1"/>
  <c r="W36" i="1"/>
  <c r="Y36" i="1"/>
  <c r="Z36" i="1"/>
  <c r="D37" i="1"/>
  <c r="C37" i="1" s="1"/>
  <c r="G37" i="1"/>
  <c r="F37" i="1" s="1"/>
  <c r="I37" i="1"/>
  <c r="K37" i="1"/>
  <c r="L37" i="1"/>
  <c r="N37" i="1"/>
  <c r="O37" i="1"/>
  <c r="Q37" i="1"/>
  <c r="R37" i="1"/>
  <c r="T37" i="1"/>
  <c r="U37" i="1"/>
  <c r="W37" i="1"/>
  <c r="Y37" i="1"/>
  <c r="Z37" i="1"/>
  <c r="D38" i="1"/>
  <c r="C38" i="1" s="1"/>
  <c r="G38" i="1"/>
  <c r="F38" i="1" s="1"/>
  <c r="I38" i="1"/>
  <c r="K38" i="1"/>
  <c r="L38" i="1"/>
  <c r="N38" i="1"/>
  <c r="O38" i="1"/>
  <c r="Q38" i="1"/>
  <c r="R38" i="1"/>
  <c r="T38" i="1"/>
  <c r="U38" i="1"/>
  <c r="W38" i="1"/>
  <c r="Y38" i="1"/>
  <c r="Z38" i="1"/>
  <c r="D24" i="1"/>
  <c r="E24" i="1" s="1"/>
  <c r="G24" i="1"/>
  <c r="F24" i="1" s="1"/>
  <c r="AB24" i="1"/>
  <c r="Z24" i="1"/>
  <c r="Y24" i="1"/>
  <c r="W24" i="1"/>
  <c r="U24" i="1"/>
  <c r="T24" i="1"/>
  <c r="R24" i="1"/>
  <c r="Q24" i="1"/>
  <c r="O24" i="1"/>
  <c r="N24" i="1"/>
  <c r="L24" i="1"/>
  <c r="K24" i="1"/>
  <c r="I24" i="1"/>
  <c r="AB42" i="1"/>
  <c r="Z42" i="1"/>
  <c r="Y42" i="1"/>
  <c r="W42" i="1"/>
  <c r="U42" i="1"/>
  <c r="T42" i="1"/>
  <c r="R42" i="1"/>
  <c r="Q42" i="1"/>
  <c r="O42" i="1"/>
  <c r="N42" i="1"/>
  <c r="L42" i="1"/>
  <c r="K42" i="1"/>
  <c r="I42" i="1"/>
  <c r="G42" i="1"/>
  <c r="H42" i="1" s="1"/>
  <c r="D42" i="1"/>
  <c r="C42" i="1" s="1"/>
  <c r="D44" i="1"/>
  <c r="C44" i="1" s="1"/>
  <c r="G44" i="1"/>
  <c r="F44" i="1" s="1"/>
  <c r="I44" i="1"/>
  <c r="K44" i="1"/>
  <c r="L44" i="1"/>
  <c r="N44" i="1"/>
  <c r="AB45" i="1"/>
  <c r="Z45" i="1"/>
  <c r="Y45" i="1"/>
  <c r="W45" i="1"/>
  <c r="U45" i="1"/>
  <c r="T45" i="1"/>
  <c r="R45" i="1"/>
  <c r="Q45" i="1"/>
  <c r="O45" i="1"/>
  <c r="N45" i="1"/>
  <c r="L45" i="1"/>
  <c r="K45" i="1"/>
  <c r="I45" i="1"/>
  <c r="G45" i="1"/>
  <c r="H45" i="1" s="1"/>
  <c r="D45" i="1"/>
  <c r="E45" i="1" s="1"/>
  <c r="AB44" i="1"/>
  <c r="Z44" i="1"/>
  <c r="Y44" i="1"/>
  <c r="W44" i="1"/>
  <c r="U44" i="1"/>
  <c r="T44" i="1"/>
  <c r="R44" i="1"/>
  <c r="Q44" i="1"/>
  <c r="O44" i="1"/>
  <c r="AB43" i="1"/>
  <c r="Z43" i="1"/>
  <c r="Y43" i="1"/>
  <c r="W43" i="1"/>
  <c r="U43" i="1"/>
  <c r="T43" i="1"/>
  <c r="R43" i="1"/>
  <c r="Q43" i="1"/>
  <c r="O43" i="1"/>
  <c r="N43" i="1"/>
  <c r="L43" i="1"/>
  <c r="K43" i="1"/>
  <c r="I43" i="1"/>
  <c r="G43" i="1"/>
  <c r="F43" i="1" s="1"/>
  <c r="D43" i="1"/>
  <c r="E43" i="1" s="1"/>
  <c r="U29" i="1"/>
  <c r="AB29" i="1"/>
  <c r="Z29" i="1"/>
  <c r="Y29" i="1"/>
  <c r="W29" i="1"/>
  <c r="T29" i="1"/>
  <c r="R29" i="1"/>
  <c r="Q29" i="1"/>
  <c r="O29" i="1"/>
  <c r="N29" i="1"/>
  <c r="L29" i="1"/>
  <c r="K29" i="1"/>
  <c r="I29" i="1"/>
  <c r="G29" i="1"/>
  <c r="F29" i="1" s="1"/>
  <c r="D29" i="1"/>
  <c r="C29" i="1" s="1"/>
  <c r="F39" i="1" l="1"/>
  <c r="C39" i="1"/>
  <c r="H36" i="1"/>
  <c r="E36" i="1"/>
  <c r="E37" i="1"/>
  <c r="H37" i="1"/>
  <c r="H38" i="1"/>
  <c r="E38" i="1"/>
  <c r="C24" i="1"/>
  <c r="H24" i="1"/>
  <c r="E44" i="1"/>
  <c r="F42" i="1"/>
  <c r="E42" i="1"/>
  <c r="H44" i="1"/>
  <c r="H43" i="1"/>
  <c r="C45" i="1"/>
  <c r="C43" i="1"/>
  <c r="F45" i="1"/>
  <c r="H29" i="1"/>
  <c r="E29" i="1"/>
  <c r="AB89" i="1"/>
  <c r="Z89" i="1"/>
  <c r="Y89" i="1"/>
  <c r="W89" i="1"/>
  <c r="U89" i="1"/>
  <c r="T89" i="1"/>
  <c r="R89" i="1"/>
  <c r="Q89" i="1"/>
  <c r="O89" i="1"/>
  <c r="N89" i="1"/>
  <c r="L89" i="1"/>
  <c r="K89" i="1"/>
  <c r="I89" i="1"/>
  <c r="G89" i="1"/>
  <c r="H89" i="1" s="1"/>
  <c r="D89" i="1"/>
  <c r="E89" i="1" s="1"/>
  <c r="AB90" i="1"/>
  <c r="Z90" i="1"/>
  <c r="Y90" i="1"/>
  <c r="W90" i="1"/>
  <c r="U90" i="1"/>
  <c r="T90" i="1"/>
  <c r="R90" i="1"/>
  <c r="Q90" i="1"/>
  <c r="O90" i="1"/>
  <c r="N90" i="1"/>
  <c r="L90" i="1"/>
  <c r="K90" i="1"/>
  <c r="I90" i="1"/>
  <c r="G90" i="1"/>
  <c r="H90" i="1" s="1"/>
  <c r="F89" i="1" l="1"/>
  <c r="C89" i="1"/>
  <c r="E90" i="1"/>
  <c r="AB40" i="1" l="1"/>
  <c r="Z40" i="1"/>
  <c r="Y40" i="1"/>
  <c r="W40" i="1"/>
  <c r="U40" i="1"/>
  <c r="T40" i="1"/>
  <c r="R40" i="1"/>
  <c r="Q40" i="1"/>
  <c r="O40" i="1"/>
  <c r="N40" i="1"/>
  <c r="L40" i="1"/>
  <c r="K40" i="1"/>
  <c r="I40" i="1"/>
  <c r="G40" i="1"/>
  <c r="H40" i="1" s="1"/>
  <c r="D40" i="1"/>
  <c r="E40" i="1" s="1"/>
  <c r="F40" i="1" l="1"/>
  <c r="C40" i="1"/>
  <c r="AB81" i="1" l="1"/>
  <c r="Z81" i="1"/>
  <c r="Y81" i="1"/>
  <c r="W81" i="1"/>
  <c r="U81" i="1"/>
  <c r="T81" i="1"/>
  <c r="R81" i="1"/>
  <c r="Q81" i="1"/>
  <c r="O81" i="1"/>
  <c r="N81" i="1"/>
  <c r="L81" i="1"/>
  <c r="K81" i="1"/>
  <c r="I81" i="1"/>
  <c r="H81" i="1"/>
  <c r="F81" i="1"/>
  <c r="E81" i="1"/>
  <c r="C81" i="1"/>
  <c r="AB80" i="1"/>
  <c r="Z80" i="1"/>
  <c r="Y80" i="1"/>
  <c r="W80" i="1"/>
  <c r="U80" i="1"/>
  <c r="T80" i="1"/>
  <c r="R80" i="1"/>
  <c r="Q80" i="1"/>
  <c r="O80" i="1"/>
  <c r="N80" i="1"/>
  <c r="L80" i="1"/>
  <c r="K80" i="1"/>
  <c r="I80" i="1"/>
  <c r="G80" i="1"/>
  <c r="H80" i="1" s="1"/>
  <c r="D80" i="1"/>
  <c r="C80" i="1" s="1"/>
  <c r="AB53" i="1"/>
  <c r="Z53" i="1"/>
  <c r="Y53" i="1"/>
  <c r="W53" i="1"/>
  <c r="U53" i="1"/>
  <c r="T53" i="1"/>
  <c r="R53" i="1"/>
  <c r="Q53" i="1"/>
  <c r="O53" i="1"/>
  <c r="N53" i="1"/>
  <c r="L53" i="1"/>
  <c r="K53" i="1"/>
  <c r="I53" i="1"/>
  <c r="G53" i="1"/>
  <c r="H53" i="1" s="1"/>
  <c r="D53" i="1"/>
  <c r="E53" i="1" s="1"/>
  <c r="E80" i="1" l="1"/>
  <c r="F80" i="1"/>
  <c r="C53" i="1"/>
  <c r="F53" i="1"/>
  <c r="AB41" i="1"/>
  <c r="Z41" i="1"/>
  <c r="Y41" i="1"/>
  <c r="W41" i="1"/>
  <c r="U41" i="1"/>
  <c r="T41" i="1"/>
  <c r="R41" i="1"/>
  <c r="Q41" i="1"/>
  <c r="O41" i="1"/>
  <c r="N41" i="1"/>
  <c r="L41" i="1"/>
  <c r="K41" i="1"/>
  <c r="I41" i="1"/>
  <c r="G41" i="1"/>
  <c r="H41" i="1" s="1"/>
  <c r="D41" i="1"/>
  <c r="C41" i="1" s="1"/>
  <c r="AB49" i="1"/>
  <c r="Z49" i="1"/>
  <c r="Y49" i="1"/>
  <c r="W49" i="1"/>
  <c r="U49" i="1"/>
  <c r="T49" i="1"/>
  <c r="R49" i="1"/>
  <c r="Q49" i="1"/>
  <c r="O49" i="1"/>
  <c r="N49" i="1"/>
  <c r="L49" i="1"/>
  <c r="K49" i="1"/>
  <c r="I49" i="1"/>
  <c r="G49" i="1"/>
  <c r="H49" i="1" s="1"/>
  <c r="D49" i="1"/>
  <c r="E49" i="1" s="1"/>
  <c r="AB48" i="1"/>
  <c r="Z48" i="1"/>
  <c r="Y48" i="1"/>
  <c r="W48" i="1"/>
  <c r="U48" i="1"/>
  <c r="T48" i="1"/>
  <c r="R48" i="1"/>
  <c r="Q48" i="1"/>
  <c r="O48" i="1"/>
  <c r="N48" i="1"/>
  <c r="L48" i="1"/>
  <c r="K48" i="1"/>
  <c r="I48" i="1"/>
  <c r="G48" i="1"/>
  <c r="F48" i="1" s="1"/>
  <c r="D48" i="1"/>
  <c r="E48" i="1" s="1"/>
  <c r="I141" i="1"/>
  <c r="AA105" i="1"/>
  <c r="AB105" i="1" s="1"/>
  <c r="AA104" i="1"/>
  <c r="AB104" i="1" s="1"/>
  <c r="AA103" i="1"/>
  <c r="AB103" i="1" s="1"/>
  <c r="AA102" i="1"/>
  <c r="AB102" i="1" s="1"/>
  <c r="AA101" i="1"/>
  <c r="AB101" i="1" s="1"/>
  <c r="AA100" i="1"/>
  <c r="AB100" i="1" s="1"/>
  <c r="S105" i="1"/>
  <c r="T105" i="1" s="1"/>
  <c r="S104" i="1"/>
  <c r="S103" i="1"/>
  <c r="T103" i="1" s="1"/>
  <c r="P105" i="1"/>
  <c r="Q105" i="1" s="1"/>
  <c r="P104" i="1"/>
  <c r="Q104" i="1" s="1"/>
  <c r="P103" i="1"/>
  <c r="Q103" i="1" s="1"/>
  <c r="G105" i="1"/>
  <c r="H105" i="1" s="1"/>
  <c r="G104" i="1"/>
  <c r="H104" i="1" s="1"/>
  <c r="G103" i="1"/>
  <c r="H103" i="1" s="1"/>
  <c r="D105" i="1"/>
  <c r="E105" i="1" s="1"/>
  <c r="D104" i="1"/>
  <c r="E104" i="1" s="1"/>
  <c r="D103" i="1"/>
  <c r="E103" i="1" s="1"/>
  <c r="R114" i="1"/>
  <c r="AB114" i="1"/>
  <c r="Z114" i="1"/>
  <c r="Y114" i="1"/>
  <c r="W114" i="1"/>
  <c r="U114" i="1"/>
  <c r="T114" i="1"/>
  <c r="Q114" i="1"/>
  <c r="O114" i="1"/>
  <c r="N114" i="1"/>
  <c r="L114" i="1"/>
  <c r="K114" i="1"/>
  <c r="I114" i="1"/>
  <c r="G114" i="1"/>
  <c r="H114" i="1" s="1"/>
  <c r="D114" i="1"/>
  <c r="E114" i="1" s="1"/>
  <c r="AB113" i="1"/>
  <c r="Z113" i="1"/>
  <c r="Y113" i="1"/>
  <c r="W113" i="1"/>
  <c r="U113" i="1"/>
  <c r="T113" i="1"/>
  <c r="R113" i="1"/>
  <c r="Q113" i="1"/>
  <c r="O113" i="1"/>
  <c r="N113" i="1"/>
  <c r="L113" i="1"/>
  <c r="K113" i="1"/>
  <c r="I113" i="1"/>
  <c r="G113" i="1"/>
  <c r="H113" i="1" s="1"/>
  <c r="D113" i="1"/>
  <c r="E113" i="1" s="1"/>
  <c r="AB112" i="1"/>
  <c r="Z112" i="1"/>
  <c r="Y112" i="1"/>
  <c r="W112" i="1"/>
  <c r="U112" i="1"/>
  <c r="T112" i="1"/>
  <c r="R112" i="1"/>
  <c r="Q112" i="1"/>
  <c r="O112" i="1"/>
  <c r="N112" i="1"/>
  <c r="L112" i="1"/>
  <c r="K112" i="1"/>
  <c r="I112" i="1"/>
  <c r="G112" i="1"/>
  <c r="H112" i="1" s="1"/>
  <c r="D112" i="1"/>
  <c r="E112" i="1" s="1"/>
  <c r="AB82" i="1"/>
  <c r="Z82" i="1"/>
  <c r="Y82" i="1"/>
  <c r="W82" i="1"/>
  <c r="U82" i="1"/>
  <c r="T82" i="1"/>
  <c r="R82" i="1"/>
  <c r="Q82" i="1"/>
  <c r="O82" i="1"/>
  <c r="N82" i="1"/>
  <c r="L82" i="1"/>
  <c r="K82" i="1"/>
  <c r="I82" i="1"/>
  <c r="F82" i="1"/>
  <c r="E82" i="1"/>
  <c r="AB79" i="1"/>
  <c r="Z79" i="1"/>
  <c r="Y79" i="1"/>
  <c r="W79" i="1"/>
  <c r="U79" i="1"/>
  <c r="T79" i="1"/>
  <c r="R79" i="1"/>
  <c r="Q79" i="1"/>
  <c r="O79" i="1"/>
  <c r="N79" i="1"/>
  <c r="L79" i="1"/>
  <c r="K79" i="1"/>
  <c r="I79" i="1"/>
  <c r="G79" i="1"/>
  <c r="F79" i="1" s="1"/>
  <c r="D79" i="1"/>
  <c r="E79" i="1" s="1"/>
  <c r="AB78" i="1"/>
  <c r="Z78" i="1"/>
  <c r="Y78" i="1"/>
  <c r="W78" i="1"/>
  <c r="U78" i="1"/>
  <c r="T78" i="1"/>
  <c r="R78" i="1"/>
  <c r="Q78" i="1"/>
  <c r="O78" i="1"/>
  <c r="N78" i="1"/>
  <c r="L78" i="1"/>
  <c r="K78" i="1"/>
  <c r="I78" i="1"/>
  <c r="G78" i="1"/>
  <c r="H78" i="1" s="1"/>
  <c r="D78" i="1"/>
  <c r="E78" i="1" s="1"/>
  <c r="AB77" i="1"/>
  <c r="Z77" i="1"/>
  <c r="Y77" i="1"/>
  <c r="W77" i="1"/>
  <c r="U77" i="1"/>
  <c r="T77" i="1"/>
  <c r="R77" i="1"/>
  <c r="Q77" i="1"/>
  <c r="O77" i="1"/>
  <c r="N77" i="1"/>
  <c r="L77" i="1"/>
  <c r="K77" i="1"/>
  <c r="I77" i="1"/>
  <c r="G77" i="1"/>
  <c r="H77" i="1" s="1"/>
  <c r="D77" i="1"/>
  <c r="C77" i="1" s="1"/>
  <c r="AB65" i="1"/>
  <c r="Z65" i="1"/>
  <c r="Y65" i="1"/>
  <c r="W65" i="1"/>
  <c r="U65" i="1"/>
  <c r="T65" i="1"/>
  <c r="R65" i="1"/>
  <c r="Q65" i="1"/>
  <c r="O65" i="1"/>
  <c r="N65" i="1"/>
  <c r="L65" i="1"/>
  <c r="K65" i="1"/>
  <c r="I65" i="1"/>
  <c r="G65" i="1"/>
  <c r="H65" i="1" s="1"/>
  <c r="D65" i="1"/>
  <c r="E65" i="1" s="1"/>
  <c r="AB140" i="1"/>
  <c r="Z140" i="1"/>
  <c r="Y140" i="1"/>
  <c r="W140" i="1"/>
  <c r="U140" i="1"/>
  <c r="T140" i="1"/>
  <c r="R140" i="1"/>
  <c r="Q140" i="1"/>
  <c r="O140" i="1"/>
  <c r="N140" i="1"/>
  <c r="L140" i="1"/>
  <c r="K140" i="1"/>
  <c r="I140" i="1"/>
  <c r="G140" i="1"/>
  <c r="F140" i="1" s="1"/>
  <c r="D140" i="1"/>
  <c r="E140" i="1" s="1"/>
  <c r="AB139" i="1"/>
  <c r="Z139" i="1"/>
  <c r="Y139" i="1"/>
  <c r="W139" i="1"/>
  <c r="U139" i="1"/>
  <c r="T139" i="1"/>
  <c r="R139" i="1"/>
  <c r="Q139" i="1"/>
  <c r="O139" i="1"/>
  <c r="N139" i="1"/>
  <c r="L139" i="1"/>
  <c r="K139" i="1"/>
  <c r="I139" i="1"/>
  <c r="G139" i="1"/>
  <c r="F139" i="1" s="1"/>
  <c r="D139" i="1"/>
  <c r="E139" i="1" s="1"/>
  <c r="D141" i="1"/>
  <c r="C141" i="1" s="1"/>
  <c r="G141" i="1"/>
  <c r="F141" i="1" s="1"/>
  <c r="K141" i="1"/>
  <c r="L141" i="1"/>
  <c r="N141" i="1"/>
  <c r="O141" i="1"/>
  <c r="Q141" i="1"/>
  <c r="R141" i="1"/>
  <c r="T141" i="1"/>
  <c r="U141" i="1"/>
  <c r="W141" i="1"/>
  <c r="Y141" i="1"/>
  <c r="AB141" i="1"/>
  <c r="D51" i="1"/>
  <c r="E51" i="1" s="1"/>
  <c r="G51" i="1"/>
  <c r="H51" i="1" s="1"/>
  <c r="I51" i="1"/>
  <c r="K51" i="1"/>
  <c r="L51" i="1"/>
  <c r="N51" i="1"/>
  <c r="O51" i="1"/>
  <c r="Q51" i="1"/>
  <c r="R51" i="1"/>
  <c r="T51" i="1"/>
  <c r="U51" i="1"/>
  <c r="W51" i="1"/>
  <c r="Y51" i="1"/>
  <c r="Z51" i="1"/>
  <c r="AB51" i="1"/>
  <c r="AA117" i="1"/>
  <c r="AB117" i="1" s="1"/>
  <c r="X117" i="1"/>
  <c r="Y117" i="1" s="1"/>
  <c r="V117" i="1"/>
  <c r="S117" i="1"/>
  <c r="T117" i="1" s="1"/>
  <c r="P117" i="1"/>
  <c r="Q117" i="1" s="1"/>
  <c r="M117" i="1"/>
  <c r="N117" i="1" s="1"/>
  <c r="J117" i="1"/>
  <c r="AA116" i="1"/>
  <c r="AB116" i="1" s="1"/>
  <c r="X116" i="1"/>
  <c r="Y116" i="1" s="1"/>
  <c r="V116" i="1"/>
  <c r="S116" i="1"/>
  <c r="T116" i="1" s="1"/>
  <c r="P116" i="1"/>
  <c r="Q116" i="1" s="1"/>
  <c r="M116" i="1"/>
  <c r="N116" i="1" s="1"/>
  <c r="J116" i="1"/>
  <c r="K116" i="1" s="1"/>
  <c r="AA115" i="1"/>
  <c r="AB115" i="1" s="1"/>
  <c r="X115" i="1"/>
  <c r="Y115" i="1" s="1"/>
  <c r="V115" i="1"/>
  <c r="S115" i="1"/>
  <c r="T115" i="1" s="1"/>
  <c r="P115" i="1"/>
  <c r="Q115" i="1" s="1"/>
  <c r="M115" i="1"/>
  <c r="N115" i="1" s="1"/>
  <c r="J115" i="1"/>
  <c r="K115" i="1" s="1"/>
  <c r="D12" i="1"/>
  <c r="C12" i="1" s="1"/>
  <c r="G12" i="1"/>
  <c r="H12" i="1" s="1"/>
  <c r="I12" i="1"/>
  <c r="K12" i="1"/>
  <c r="L12" i="1"/>
  <c r="N12" i="1"/>
  <c r="O12" i="1"/>
  <c r="Q12" i="1"/>
  <c r="R12" i="1"/>
  <c r="T12" i="1"/>
  <c r="U12" i="1"/>
  <c r="W12" i="1"/>
  <c r="Y12" i="1"/>
  <c r="Z12" i="1"/>
  <c r="AB12" i="1"/>
  <c r="D14" i="1"/>
  <c r="E14" i="1" s="1"/>
  <c r="G14" i="1"/>
  <c r="F14" i="1" s="1"/>
  <c r="I14" i="1"/>
  <c r="K14" i="1"/>
  <c r="L14" i="1"/>
  <c r="N14" i="1"/>
  <c r="O14" i="1"/>
  <c r="Q14" i="1"/>
  <c r="R14" i="1"/>
  <c r="T14" i="1"/>
  <c r="U14" i="1"/>
  <c r="W14" i="1"/>
  <c r="Y14" i="1"/>
  <c r="Z14" i="1"/>
  <c r="AB14" i="1"/>
  <c r="D17" i="1"/>
  <c r="C17" i="1" s="1"/>
  <c r="G17" i="1"/>
  <c r="H17" i="1" s="1"/>
  <c r="I17" i="1"/>
  <c r="K17" i="1"/>
  <c r="L17" i="1"/>
  <c r="N17" i="1"/>
  <c r="O17" i="1"/>
  <c r="Q17" i="1"/>
  <c r="R17" i="1"/>
  <c r="T17" i="1"/>
  <c r="U17" i="1"/>
  <c r="W17" i="1"/>
  <c r="Y17" i="1"/>
  <c r="Z17" i="1"/>
  <c r="AB17" i="1"/>
  <c r="AB143" i="1"/>
  <c r="Z143" i="1"/>
  <c r="Y143" i="1"/>
  <c r="W143" i="1"/>
  <c r="U143" i="1"/>
  <c r="T143" i="1"/>
  <c r="R143" i="1"/>
  <c r="Q143" i="1"/>
  <c r="O143" i="1"/>
  <c r="N143" i="1"/>
  <c r="L143" i="1"/>
  <c r="K143" i="1"/>
  <c r="I143" i="1"/>
  <c r="G143" i="1"/>
  <c r="F143" i="1" s="1"/>
  <c r="D143" i="1"/>
  <c r="C143" i="1" s="1"/>
  <c r="AB142" i="1"/>
  <c r="Z142" i="1"/>
  <c r="Y142" i="1"/>
  <c r="W142" i="1"/>
  <c r="U142" i="1"/>
  <c r="T142" i="1"/>
  <c r="R142" i="1"/>
  <c r="Q142" i="1"/>
  <c r="O142" i="1"/>
  <c r="N142" i="1"/>
  <c r="L142" i="1"/>
  <c r="K142" i="1"/>
  <c r="I142" i="1"/>
  <c r="G142" i="1"/>
  <c r="F142" i="1" s="1"/>
  <c r="D142" i="1"/>
  <c r="E142" i="1" s="1"/>
  <c r="AB138" i="1"/>
  <c r="Z138" i="1"/>
  <c r="Y138" i="1"/>
  <c r="W138" i="1"/>
  <c r="U138" i="1"/>
  <c r="T138" i="1"/>
  <c r="R138" i="1"/>
  <c r="Q138" i="1"/>
  <c r="O138" i="1"/>
  <c r="N138" i="1"/>
  <c r="L138" i="1"/>
  <c r="K138" i="1"/>
  <c r="I138" i="1"/>
  <c r="G138" i="1"/>
  <c r="F138" i="1" s="1"/>
  <c r="D138" i="1"/>
  <c r="E138" i="1" s="1"/>
  <c r="AB137" i="1"/>
  <c r="Z137" i="1"/>
  <c r="Y137" i="1"/>
  <c r="W137" i="1"/>
  <c r="U137" i="1"/>
  <c r="T137" i="1"/>
  <c r="R137" i="1"/>
  <c r="Q137" i="1"/>
  <c r="O137" i="1"/>
  <c r="N137" i="1"/>
  <c r="L137" i="1"/>
  <c r="K137" i="1"/>
  <c r="I137" i="1"/>
  <c r="G137" i="1"/>
  <c r="F137" i="1" s="1"/>
  <c r="D137" i="1"/>
  <c r="C137" i="1" s="1"/>
  <c r="AB136" i="1"/>
  <c r="Z136" i="1"/>
  <c r="Y136" i="1"/>
  <c r="W136" i="1"/>
  <c r="U136" i="1"/>
  <c r="T136" i="1"/>
  <c r="R136" i="1"/>
  <c r="Q136" i="1"/>
  <c r="O136" i="1"/>
  <c r="N136" i="1"/>
  <c r="L136" i="1"/>
  <c r="K136" i="1"/>
  <c r="I136" i="1"/>
  <c r="G136" i="1"/>
  <c r="H136" i="1" s="1"/>
  <c r="D136" i="1"/>
  <c r="E136" i="1" s="1"/>
  <c r="AB135" i="1"/>
  <c r="Z135" i="1"/>
  <c r="Y135" i="1"/>
  <c r="W135" i="1"/>
  <c r="U135" i="1"/>
  <c r="T135" i="1"/>
  <c r="R135" i="1"/>
  <c r="Q135" i="1"/>
  <c r="O135" i="1"/>
  <c r="N135" i="1"/>
  <c r="L135" i="1"/>
  <c r="K135" i="1"/>
  <c r="I135" i="1"/>
  <c r="G135" i="1"/>
  <c r="H135" i="1" s="1"/>
  <c r="D135" i="1"/>
  <c r="E135" i="1" s="1"/>
  <c r="AB134" i="1"/>
  <c r="Z134" i="1"/>
  <c r="Y134" i="1"/>
  <c r="W134" i="1"/>
  <c r="U134" i="1"/>
  <c r="T134" i="1"/>
  <c r="R134" i="1"/>
  <c r="Q134" i="1"/>
  <c r="O134" i="1"/>
  <c r="N134" i="1"/>
  <c r="L134" i="1"/>
  <c r="K134" i="1"/>
  <c r="I134" i="1"/>
  <c r="G134" i="1"/>
  <c r="H134" i="1" s="1"/>
  <c r="D134" i="1"/>
  <c r="C134" i="1" s="1"/>
  <c r="AB133" i="1"/>
  <c r="Z133" i="1"/>
  <c r="Y133" i="1"/>
  <c r="U133" i="1"/>
  <c r="T133" i="1"/>
  <c r="R133" i="1"/>
  <c r="Q133" i="1"/>
  <c r="O133" i="1"/>
  <c r="N133" i="1"/>
  <c r="L133" i="1"/>
  <c r="K133" i="1"/>
  <c r="I133" i="1"/>
  <c r="G133" i="1"/>
  <c r="F133" i="1" s="1"/>
  <c r="D133" i="1"/>
  <c r="C133" i="1" s="1"/>
  <c r="AB132" i="1"/>
  <c r="Z132" i="1"/>
  <c r="Y132" i="1"/>
  <c r="U132" i="1"/>
  <c r="T132" i="1"/>
  <c r="R132" i="1"/>
  <c r="Q132" i="1"/>
  <c r="O132" i="1"/>
  <c r="N132" i="1"/>
  <c r="L132" i="1"/>
  <c r="K132" i="1"/>
  <c r="I132" i="1"/>
  <c r="G132" i="1"/>
  <c r="F132" i="1" s="1"/>
  <c r="D132" i="1"/>
  <c r="C132" i="1" s="1"/>
  <c r="AB131" i="1"/>
  <c r="Z131" i="1"/>
  <c r="Y131" i="1"/>
  <c r="U131" i="1"/>
  <c r="T131" i="1"/>
  <c r="R131" i="1"/>
  <c r="Q131" i="1"/>
  <c r="O131" i="1"/>
  <c r="N131" i="1"/>
  <c r="L131" i="1"/>
  <c r="K131" i="1"/>
  <c r="I131" i="1"/>
  <c r="G131" i="1"/>
  <c r="H131" i="1" s="1"/>
  <c r="D131" i="1"/>
  <c r="C131" i="1" s="1"/>
  <c r="AB130" i="1"/>
  <c r="Z130" i="1"/>
  <c r="Y130" i="1"/>
  <c r="U130" i="1"/>
  <c r="T130" i="1"/>
  <c r="R130" i="1"/>
  <c r="Q130" i="1"/>
  <c r="O130" i="1"/>
  <c r="N130" i="1"/>
  <c r="L130" i="1"/>
  <c r="K130" i="1"/>
  <c r="I130" i="1"/>
  <c r="G130" i="1"/>
  <c r="H130" i="1" s="1"/>
  <c r="D130" i="1"/>
  <c r="C130" i="1" s="1"/>
  <c r="AB127" i="1"/>
  <c r="Z127" i="1"/>
  <c r="Y127" i="1"/>
  <c r="W127" i="1"/>
  <c r="U127" i="1"/>
  <c r="T127" i="1"/>
  <c r="R127" i="1"/>
  <c r="Q127" i="1"/>
  <c r="O127" i="1"/>
  <c r="N127" i="1"/>
  <c r="L127" i="1"/>
  <c r="K127" i="1"/>
  <c r="I127" i="1"/>
  <c r="G127" i="1"/>
  <c r="F127" i="1" s="1"/>
  <c r="D127" i="1"/>
  <c r="E127" i="1" s="1"/>
  <c r="AB126" i="1"/>
  <c r="Z126" i="1"/>
  <c r="Y126" i="1"/>
  <c r="W126" i="1"/>
  <c r="U126" i="1"/>
  <c r="T126" i="1"/>
  <c r="R126" i="1"/>
  <c r="Q126" i="1"/>
  <c r="O126" i="1"/>
  <c r="N126" i="1"/>
  <c r="L126" i="1"/>
  <c r="K126" i="1"/>
  <c r="I126" i="1"/>
  <c r="G126" i="1"/>
  <c r="H126" i="1" s="1"/>
  <c r="D126" i="1"/>
  <c r="C126" i="1" s="1"/>
  <c r="AB125" i="1"/>
  <c r="Z125" i="1"/>
  <c r="Y125" i="1"/>
  <c r="W125" i="1"/>
  <c r="U125" i="1"/>
  <c r="T125" i="1"/>
  <c r="R125" i="1"/>
  <c r="Q125" i="1"/>
  <c r="O125" i="1"/>
  <c r="N125" i="1"/>
  <c r="L125" i="1"/>
  <c r="K125" i="1"/>
  <c r="I125" i="1"/>
  <c r="G125" i="1"/>
  <c r="H125" i="1" s="1"/>
  <c r="D125" i="1"/>
  <c r="C125" i="1" s="1"/>
  <c r="AB124" i="1"/>
  <c r="Z124" i="1"/>
  <c r="Y124" i="1"/>
  <c r="W124" i="1"/>
  <c r="U124" i="1"/>
  <c r="T124" i="1"/>
  <c r="R124" i="1"/>
  <c r="Q124" i="1"/>
  <c r="O124" i="1"/>
  <c r="N124" i="1"/>
  <c r="L124" i="1"/>
  <c r="K124" i="1"/>
  <c r="I124" i="1"/>
  <c r="G124" i="1"/>
  <c r="H124" i="1" s="1"/>
  <c r="D124" i="1"/>
  <c r="C124" i="1" s="1"/>
  <c r="AB123" i="1"/>
  <c r="Z123" i="1"/>
  <c r="Y123" i="1"/>
  <c r="W123" i="1"/>
  <c r="U123" i="1"/>
  <c r="T123" i="1"/>
  <c r="R123" i="1"/>
  <c r="Q123" i="1"/>
  <c r="O123" i="1"/>
  <c r="N123" i="1"/>
  <c r="L123" i="1"/>
  <c r="K123" i="1"/>
  <c r="I123" i="1"/>
  <c r="G123" i="1"/>
  <c r="F123" i="1" s="1"/>
  <c r="D123" i="1"/>
  <c r="E123" i="1" s="1"/>
  <c r="AB122" i="1"/>
  <c r="Z122" i="1"/>
  <c r="Y122" i="1"/>
  <c r="W122" i="1"/>
  <c r="U122" i="1"/>
  <c r="T122" i="1"/>
  <c r="R122" i="1"/>
  <c r="Q122" i="1"/>
  <c r="O122" i="1"/>
  <c r="N122" i="1"/>
  <c r="L122" i="1"/>
  <c r="K122" i="1"/>
  <c r="I122" i="1"/>
  <c r="G122" i="1"/>
  <c r="F122" i="1" s="1"/>
  <c r="D122" i="1"/>
  <c r="C122" i="1" s="1"/>
  <c r="AB121" i="1"/>
  <c r="Z121" i="1"/>
  <c r="Y121" i="1"/>
  <c r="W121" i="1"/>
  <c r="U121" i="1"/>
  <c r="T121" i="1"/>
  <c r="R121" i="1"/>
  <c r="Q121" i="1"/>
  <c r="O121" i="1"/>
  <c r="N121" i="1"/>
  <c r="L121" i="1"/>
  <c r="K121" i="1"/>
  <c r="I121" i="1"/>
  <c r="G121" i="1"/>
  <c r="F121" i="1" s="1"/>
  <c r="D121" i="1"/>
  <c r="E121" i="1" s="1"/>
  <c r="AB120" i="1"/>
  <c r="Z120" i="1"/>
  <c r="Y120" i="1"/>
  <c r="W120" i="1"/>
  <c r="U120" i="1"/>
  <c r="T120" i="1"/>
  <c r="R120" i="1"/>
  <c r="Q120" i="1"/>
  <c r="O120" i="1"/>
  <c r="N120" i="1"/>
  <c r="L120" i="1"/>
  <c r="K120" i="1"/>
  <c r="I120" i="1"/>
  <c r="G120" i="1"/>
  <c r="H120" i="1" s="1"/>
  <c r="D120" i="1"/>
  <c r="E120" i="1" s="1"/>
  <c r="AB111" i="1"/>
  <c r="Z111" i="1"/>
  <c r="Y111" i="1"/>
  <c r="W111" i="1"/>
  <c r="U111" i="1"/>
  <c r="T111" i="1"/>
  <c r="R111" i="1"/>
  <c r="Q111" i="1"/>
  <c r="O111" i="1"/>
  <c r="N111" i="1"/>
  <c r="L111" i="1"/>
  <c r="K111" i="1"/>
  <c r="I111" i="1"/>
  <c r="G111" i="1"/>
  <c r="H111" i="1" s="1"/>
  <c r="D111" i="1"/>
  <c r="C111" i="1" s="1"/>
  <c r="AB110" i="1"/>
  <c r="Z110" i="1"/>
  <c r="Y110" i="1"/>
  <c r="W110" i="1"/>
  <c r="U110" i="1"/>
  <c r="T110" i="1"/>
  <c r="R110" i="1"/>
  <c r="Q110" i="1"/>
  <c r="O110" i="1"/>
  <c r="N110" i="1"/>
  <c r="L110" i="1"/>
  <c r="K110" i="1"/>
  <c r="I110" i="1"/>
  <c r="G110" i="1"/>
  <c r="H110" i="1" s="1"/>
  <c r="D110" i="1"/>
  <c r="C110" i="1" s="1"/>
  <c r="AB109" i="1"/>
  <c r="Z109" i="1"/>
  <c r="Y109" i="1"/>
  <c r="W109" i="1"/>
  <c r="U109" i="1"/>
  <c r="T109" i="1"/>
  <c r="R109" i="1"/>
  <c r="Q109" i="1"/>
  <c r="O109" i="1"/>
  <c r="N109" i="1"/>
  <c r="L109" i="1"/>
  <c r="K109" i="1"/>
  <c r="I109" i="1"/>
  <c r="G109" i="1"/>
  <c r="H109" i="1" s="1"/>
  <c r="D109" i="1"/>
  <c r="C109" i="1" s="1"/>
  <c r="AB108" i="1"/>
  <c r="Z108" i="1"/>
  <c r="Y108" i="1"/>
  <c r="W108" i="1"/>
  <c r="U108" i="1"/>
  <c r="T108" i="1"/>
  <c r="R108" i="1"/>
  <c r="Q108" i="1"/>
  <c r="O108" i="1"/>
  <c r="N108" i="1"/>
  <c r="L108" i="1"/>
  <c r="K108" i="1"/>
  <c r="I108" i="1"/>
  <c r="G108" i="1"/>
  <c r="F108" i="1" s="1"/>
  <c r="D108" i="1"/>
  <c r="C108" i="1" s="1"/>
  <c r="AB107" i="1"/>
  <c r="Z107" i="1"/>
  <c r="Y107" i="1"/>
  <c r="W107" i="1"/>
  <c r="U107" i="1"/>
  <c r="T107" i="1"/>
  <c r="R107" i="1"/>
  <c r="Q107" i="1"/>
  <c r="O107" i="1"/>
  <c r="N107" i="1"/>
  <c r="L107" i="1"/>
  <c r="K107" i="1"/>
  <c r="I107" i="1"/>
  <c r="G107" i="1"/>
  <c r="F107" i="1" s="1"/>
  <c r="D107" i="1"/>
  <c r="C107" i="1" s="1"/>
  <c r="AB106" i="1"/>
  <c r="Z106" i="1"/>
  <c r="Y106" i="1"/>
  <c r="W106" i="1"/>
  <c r="U106" i="1"/>
  <c r="T106" i="1"/>
  <c r="R106" i="1"/>
  <c r="Q106" i="1"/>
  <c r="O106" i="1"/>
  <c r="N106" i="1"/>
  <c r="L106" i="1"/>
  <c r="K106" i="1"/>
  <c r="I106" i="1"/>
  <c r="G106" i="1"/>
  <c r="F106" i="1" s="1"/>
  <c r="D106" i="1"/>
  <c r="C106" i="1" s="1"/>
  <c r="Y105" i="1"/>
  <c r="W105" i="1"/>
  <c r="U105" i="1"/>
  <c r="N105" i="1"/>
  <c r="L105" i="1"/>
  <c r="K105" i="1"/>
  <c r="I105" i="1"/>
  <c r="Y104" i="1"/>
  <c r="W104" i="1"/>
  <c r="U104" i="1"/>
  <c r="T104" i="1"/>
  <c r="N104" i="1"/>
  <c r="L104" i="1"/>
  <c r="K104" i="1"/>
  <c r="I104" i="1"/>
  <c r="Y103" i="1"/>
  <c r="W103" i="1"/>
  <c r="U103" i="1"/>
  <c r="N103" i="1"/>
  <c r="L103" i="1"/>
  <c r="K103" i="1"/>
  <c r="I103" i="1"/>
  <c r="Y102" i="1"/>
  <c r="W102" i="1"/>
  <c r="U102" i="1"/>
  <c r="T102" i="1"/>
  <c r="Q102" i="1"/>
  <c r="N102" i="1"/>
  <c r="L102" i="1"/>
  <c r="K102" i="1"/>
  <c r="I102" i="1"/>
  <c r="G102" i="1"/>
  <c r="H102" i="1" s="1"/>
  <c r="D102" i="1"/>
  <c r="E102" i="1" s="1"/>
  <c r="Y101" i="1"/>
  <c r="W101" i="1"/>
  <c r="U101" i="1"/>
  <c r="T101" i="1"/>
  <c r="Q101" i="1"/>
  <c r="N101" i="1"/>
  <c r="L101" i="1"/>
  <c r="K101" i="1"/>
  <c r="I101" i="1"/>
  <c r="G101" i="1"/>
  <c r="H101" i="1" s="1"/>
  <c r="D101" i="1"/>
  <c r="E101" i="1" s="1"/>
  <c r="Y100" i="1"/>
  <c r="W100" i="1"/>
  <c r="U100" i="1"/>
  <c r="T100" i="1"/>
  <c r="Q100" i="1"/>
  <c r="N100" i="1"/>
  <c r="L100" i="1"/>
  <c r="K100" i="1"/>
  <c r="I100" i="1"/>
  <c r="G100" i="1"/>
  <c r="H100" i="1" s="1"/>
  <c r="D100" i="1"/>
  <c r="E100" i="1" s="1"/>
  <c r="AB99" i="1"/>
  <c r="Y99" i="1"/>
  <c r="W99" i="1"/>
  <c r="U99" i="1"/>
  <c r="T99" i="1"/>
  <c r="R99" i="1"/>
  <c r="Q99" i="1"/>
  <c r="O99" i="1"/>
  <c r="N99" i="1"/>
  <c r="L99" i="1"/>
  <c r="K99" i="1"/>
  <c r="I99" i="1"/>
  <c r="H99" i="1"/>
  <c r="E99" i="1"/>
  <c r="AB98" i="1"/>
  <c r="Y98" i="1"/>
  <c r="W98" i="1"/>
  <c r="U98" i="1"/>
  <c r="T98" i="1"/>
  <c r="R98" i="1"/>
  <c r="Q98" i="1"/>
  <c r="O98" i="1"/>
  <c r="N98" i="1"/>
  <c r="L98" i="1"/>
  <c r="K98" i="1"/>
  <c r="I98" i="1"/>
  <c r="H98" i="1"/>
  <c r="E98" i="1"/>
  <c r="AB97" i="1"/>
  <c r="Y97" i="1"/>
  <c r="W97" i="1"/>
  <c r="U97" i="1"/>
  <c r="T97" i="1"/>
  <c r="R97" i="1"/>
  <c r="Q97" i="1"/>
  <c r="O97" i="1"/>
  <c r="N97" i="1"/>
  <c r="L97" i="1"/>
  <c r="K97" i="1"/>
  <c r="I97" i="1"/>
  <c r="E97" i="1"/>
  <c r="AB96" i="1"/>
  <c r="Z96" i="1"/>
  <c r="Y96" i="1"/>
  <c r="W96" i="1"/>
  <c r="U96" i="1"/>
  <c r="T96" i="1"/>
  <c r="R96" i="1"/>
  <c r="Q96" i="1"/>
  <c r="O96" i="1"/>
  <c r="N96" i="1"/>
  <c r="L96" i="1"/>
  <c r="K96" i="1"/>
  <c r="I96" i="1"/>
  <c r="G96" i="1"/>
  <c r="F96" i="1" s="1"/>
  <c r="D96" i="1"/>
  <c r="C96" i="1" s="1"/>
  <c r="AB95" i="1"/>
  <c r="Z95" i="1"/>
  <c r="Y95" i="1"/>
  <c r="W95" i="1"/>
  <c r="U95" i="1"/>
  <c r="T95" i="1"/>
  <c r="Q95" i="1"/>
  <c r="N95" i="1"/>
  <c r="L95" i="1"/>
  <c r="K95" i="1"/>
  <c r="I95" i="1"/>
  <c r="G95" i="1"/>
  <c r="H95" i="1" s="1"/>
  <c r="D95" i="1"/>
  <c r="E95" i="1" s="1"/>
  <c r="AB94" i="1"/>
  <c r="Z94" i="1"/>
  <c r="Y94" i="1"/>
  <c r="W94" i="1"/>
  <c r="U94" i="1"/>
  <c r="T94" i="1"/>
  <c r="Q94" i="1"/>
  <c r="N94" i="1"/>
  <c r="L94" i="1"/>
  <c r="K94" i="1"/>
  <c r="I94" i="1"/>
  <c r="G94" i="1"/>
  <c r="H94" i="1" s="1"/>
  <c r="D94" i="1"/>
  <c r="E94" i="1" s="1"/>
  <c r="AB91" i="1"/>
  <c r="Z91" i="1"/>
  <c r="Y91" i="1"/>
  <c r="W91" i="1"/>
  <c r="U91" i="1"/>
  <c r="T91" i="1"/>
  <c r="R91" i="1"/>
  <c r="Q91" i="1"/>
  <c r="O91" i="1"/>
  <c r="N91" i="1"/>
  <c r="L91" i="1"/>
  <c r="K91" i="1"/>
  <c r="I91" i="1"/>
  <c r="AB88" i="1"/>
  <c r="Z88" i="1"/>
  <c r="Y88" i="1"/>
  <c r="W88" i="1"/>
  <c r="U88" i="1"/>
  <c r="T88" i="1"/>
  <c r="R88" i="1"/>
  <c r="Q88" i="1"/>
  <c r="O88" i="1"/>
  <c r="N88" i="1"/>
  <c r="L88" i="1"/>
  <c r="K88" i="1"/>
  <c r="I88" i="1"/>
  <c r="G88" i="1"/>
  <c r="F88" i="1" s="1"/>
  <c r="D88" i="1"/>
  <c r="C88" i="1" s="1"/>
  <c r="AB87" i="1"/>
  <c r="Z87" i="1"/>
  <c r="Y87" i="1"/>
  <c r="W87" i="1"/>
  <c r="U87" i="1"/>
  <c r="T87" i="1"/>
  <c r="R87" i="1"/>
  <c r="Q87" i="1"/>
  <c r="O87" i="1"/>
  <c r="N87" i="1"/>
  <c r="L87" i="1"/>
  <c r="K87" i="1"/>
  <c r="I87" i="1"/>
  <c r="G87" i="1"/>
  <c r="F87" i="1" s="1"/>
  <c r="D87" i="1"/>
  <c r="E87" i="1" s="1"/>
  <c r="AB86" i="1"/>
  <c r="Z86" i="1"/>
  <c r="Y86" i="1"/>
  <c r="W86" i="1"/>
  <c r="U86" i="1"/>
  <c r="T86" i="1"/>
  <c r="R86" i="1"/>
  <c r="Q86" i="1"/>
  <c r="O86" i="1"/>
  <c r="N86" i="1"/>
  <c r="L86" i="1"/>
  <c r="K86" i="1"/>
  <c r="I86" i="1"/>
  <c r="G86" i="1"/>
  <c r="H86" i="1" s="1"/>
  <c r="D86" i="1"/>
  <c r="E86" i="1" s="1"/>
  <c r="AB85" i="1"/>
  <c r="Z85" i="1"/>
  <c r="Y85" i="1"/>
  <c r="W85" i="1"/>
  <c r="U85" i="1"/>
  <c r="T85" i="1"/>
  <c r="R85" i="1"/>
  <c r="Q85" i="1"/>
  <c r="O85" i="1"/>
  <c r="N85" i="1"/>
  <c r="L85" i="1"/>
  <c r="K85" i="1"/>
  <c r="I85" i="1"/>
  <c r="G85" i="1"/>
  <c r="F85" i="1" s="1"/>
  <c r="D85" i="1"/>
  <c r="E85" i="1" s="1"/>
  <c r="AB84" i="1"/>
  <c r="Z84" i="1"/>
  <c r="Y84" i="1"/>
  <c r="W84" i="1"/>
  <c r="U84" i="1"/>
  <c r="T84" i="1"/>
  <c r="R84" i="1"/>
  <c r="Q84" i="1"/>
  <c r="O84" i="1"/>
  <c r="N84" i="1"/>
  <c r="L84" i="1"/>
  <c r="K84" i="1"/>
  <c r="I84" i="1"/>
  <c r="G84" i="1"/>
  <c r="H84" i="1" s="1"/>
  <c r="D84" i="1"/>
  <c r="E84" i="1" s="1"/>
  <c r="AB76" i="1"/>
  <c r="Z76" i="1"/>
  <c r="Y76" i="1"/>
  <c r="W76" i="1"/>
  <c r="U76" i="1"/>
  <c r="T76" i="1"/>
  <c r="R76" i="1"/>
  <c r="Q76" i="1"/>
  <c r="O76" i="1"/>
  <c r="N76" i="1"/>
  <c r="L76" i="1"/>
  <c r="K76" i="1"/>
  <c r="I76" i="1"/>
  <c r="G76" i="1"/>
  <c r="F76" i="1" s="1"/>
  <c r="D76" i="1"/>
  <c r="C76" i="1" s="1"/>
  <c r="AB75" i="1"/>
  <c r="Z75" i="1"/>
  <c r="Y75" i="1"/>
  <c r="W75" i="1"/>
  <c r="U75" i="1"/>
  <c r="T75" i="1"/>
  <c r="R75" i="1"/>
  <c r="Q75" i="1"/>
  <c r="O75" i="1"/>
  <c r="N75" i="1"/>
  <c r="L75" i="1"/>
  <c r="K75" i="1"/>
  <c r="I75" i="1"/>
  <c r="G75" i="1"/>
  <c r="H75" i="1" s="1"/>
  <c r="D75" i="1"/>
  <c r="C75" i="1" s="1"/>
  <c r="AB74" i="1"/>
  <c r="Z74" i="1"/>
  <c r="Y74" i="1"/>
  <c r="W74" i="1"/>
  <c r="U74" i="1"/>
  <c r="T74" i="1"/>
  <c r="R74" i="1"/>
  <c r="Q74" i="1"/>
  <c r="O74" i="1"/>
  <c r="N74" i="1"/>
  <c r="L74" i="1"/>
  <c r="K74" i="1"/>
  <c r="I74" i="1"/>
  <c r="G74" i="1"/>
  <c r="F74" i="1" s="1"/>
  <c r="D74" i="1"/>
  <c r="E74" i="1" s="1"/>
  <c r="AB73" i="1"/>
  <c r="Z73" i="1"/>
  <c r="Y73" i="1"/>
  <c r="W73" i="1"/>
  <c r="U73" i="1"/>
  <c r="T73" i="1"/>
  <c r="R73" i="1"/>
  <c r="Q73" i="1"/>
  <c r="O73" i="1"/>
  <c r="N73" i="1"/>
  <c r="L73" i="1"/>
  <c r="K73" i="1"/>
  <c r="I73" i="1"/>
  <c r="G73" i="1"/>
  <c r="F73" i="1" s="1"/>
  <c r="D73" i="1"/>
  <c r="E73" i="1" s="1"/>
  <c r="AB72" i="1"/>
  <c r="Z72" i="1"/>
  <c r="Y72" i="1"/>
  <c r="W72" i="1"/>
  <c r="U72" i="1"/>
  <c r="T72" i="1"/>
  <c r="R72" i="1"/>
  <c r="Q72" i="1"/>
  <c r="O72" i="1"/>
  <c r="N72" i="1"/>
  <c r="L72" i="1"/>
  <c r="K72" i="1"/>
  <c r="I72" i="1"/>
  <c r="G72" i="1"/>
  <c r="H72" i="1" s="1"/>
  <c r="D72" i="1"/>
  <c r="C72" i="1" s="1"/>
  <c r="AB71" i="1"/>
  <c r="Z71" i="1"/>
  <c r="Y71" i="1"/>
  <c r="W71" i="1"/>
  <c r="U71" i="1"/>
  <c r="T71" i="1"/>
  <c r="R71" i="1"/>
  <c r="Q71" i="1"/>
  <c r="O71" i="1"/>
  <c r="N71" i="1"/>
  <c r="L71" i="1"/>
  <c r="K71" i="1"/>
  <c r="I71" i="1"/>
  <c r="G71" i="1"/>
  <c r="H71" i="1" s="1"/>
  <c r="D71" i="1"/>
  <c r="E71" i="1" s="1"/>
  <c r="AB70" i="1"/>
  <c r="Z70" i="1"/>
  <c r="Y70" i="1"/>
  <c r="W70" i="1"/>
  <c r="U70" i="1"/>
  <c r="T70" i="1"/>
  <c r="R70" i="1"/>
  <c r="Q70" i="1"/>
  <c r="O70" i="1"/>
  <c r="N70" i="1"/>
  <c r="L70" i="1"/>
  <c r="K70" i="1"/>
  <c r="I70" i="1"/>
  <c r="G70" i="1"/>
  <c r="F70" i="1" s="1"/>
  <c r="D70" i="1"/>
  <c r="C70" i="1" s="1"/>
  <c r="AB69" i="1"/>
  <c r="Z69" i="1"/>
  <c r="Y69" i="1"/>
  <c r="W69" i="1"/>
  <c r="U69" i="1"/>
  <c r="T69" i="1"/>
  <c r="R69" i="1"/>
  <c r="Q69" i="1"/>
  <c r="O69" i="1"/>
  <c r="N69" i="1"/>
  <c r="L69" i="1"/>
  <c r="K69" i="1"/>
  <c r="I69" i="1"/>
  <c r="G69" i="1"/>
  <c r="H69" i="1" s="1"/>
  <c r="D69" i="1"/>
  <c r="C69" i="1" s="1"/>
  <c r="AB68" i="1"/>
  <c r="Z68" i="1"/>
  <c r="Y68" i="1"/>
  <c r="W68" i="1"/>
  <c r="U68" i="1"/>
  <c r="T68" i="1"/>
  <c r="R68" i="1"/>
  <c r="Q68" i="1"/>
  <c r="O68" i="1"/>
  <c r="N68" i="1"/>
  <c r="L68" i="1"/>
  <c r="K68" i="1"/>
  <c r="I68" i="1"/>
  <c r="G68" i="1"/>
  <c r="F68" i="1" s="1"/>
  <c r="D68" i="1"/>
  <c r="E68" i="1" s="1"/>
  <c r="AB67" i="1"/>
  <c r="Z67" i="1"/>
  <c r="Y67" i="1"/>
  <c r="W67" i="1"/>
  <c r="U67" i="1"/>
  <c r="T67" i="1"/>
  <c r="R67" i="1"/>
  <c r="Q67" i="1"/>
  <c r="O67" i="1"/>
  <c r="N67" i="1"/>
  <c r="L67" i="1"/>
  <c r="K67" i="1"/>
  <c r="I67" i="1"/>
  <c r="G67" i="1"/>
  <c r="F67" i="1" s="1"/>
  <c r="D67" i="1"/>
  <c r="E67" i="1" s="1"/>
  <c r="AB66" i="1"/>
  <c r="Z66" i="1"/>
  <c r="Y66" i="1"/>
  <c r="W66" i="1"/>
  <c r="U66" i="1"/>
  <c r="T66" i="1"/>
  <c r="R66" i="1"/>
  <c r="Q66" i="1"/>
  <c r="O66" i="1"/>
  <c r="N66" i="1"/>
  <c r="L66" i="1"/>
  <c r="K66" i="1"/>
  <c r="I66" i="1"/>
  <c r="G66" i="1"/>
  <c r="H66" i="1" s="1"/>
  <c r="D66" i="1"/>
  <c r="C66" i="1" s="1"/>
  <c r="AB64" i="1"/>
  <c r="Z64" i="1"/>
  <c r="Y64" i="1"/>
  <c r="W64" i="1"/>
  <c r="U64" i="1"/>
  <c r="T64" i="1"/>
  <c r="R64" i="1"/>
  <c r="Q64" i="1"/>
  <c r="O64" i="1"/>
  <c r="N64" i="1"/>
  <c r="L64" i="1"/>
  <c r="K64" i="1"/>
  <c r="I64" i="1"/>
  <c r="G64" i="1"/>
  <c r="H64" i="1" s="1"/>
  <c r="D64" i="1"/>
  <c r="C64" i="1" s="1"/>
  <c r="AB63" i="1"/>
  <c r="Z63" i="1"/>
  <c r="Y63" i="1"/>
  <c r="W63" i="1"/>
  <c r="U63" i="1"/>
  <c r="T63" i="1"/>
  <c r="R63" i="1"/>
  <c r="Q63" i="1"/>
  <c r="O63" i="1"/>
  <c r="N63" i="1"/>
  <c r="L63" i="1"/>
  <c r="K63" i="1"/>
  <c r="I63" i="1"/>
  <c r="G63" i="1"/>
  <c r="F63" i="1" s="1"/>
  <c r="D63" i="1"/>
  <c r="E63" i="1" s="1"/>
  <c r="AB62" i="1"/>
  <c r="Z62" i="1"/>
  <c r="Y62" i="1"/>
  <c r="W62" i="1"/>
  <c r="U62" i="1"/>
  <c r="T62" i="1"/>
  <c r="R62" i="1"/>
  <c r="Q62" i="1"/>
  <c r="O62" i="1"/>
  <c r="N62" i="1"/>
  <c r="L62" i="1"/>
  <c r="K62" i="1"/>
  <c r="I62" i="1"/>
  <c r="G62" i="1"/>
  <c r="F62" i="1" s="1"/>
  <c r="D62" i="1"/>
  <c r="C62" i="1" s="1"/>
  <c r="AB61" i="1"/>
  <c r="Z61" i="1"/>
  <c r="Y61" i="1"/>
  <c r="W61" i="1"/>
  <c r="U61" i="1"/>
  <c r="T61" i="1"/>
  <c r="R61" i="1"/>
  <c r="Q61" i="1"/>
  <c r="O61" i="1"/>
  <c r="N61" i="1"/>
  <c r="L61" i="1"/>
  <c r="K61" i="1"/>
  <c r="I61" i="1"/>
  <c r="G61" i="1"/>
  <c r="F61" i="1" s="1"/>
  <c r="D61" i="1"/>
  <c r="E61" i="1" s="1"/>
  <c r="AB58" i="1"/>
  <c r="Z58" i="1"/>
  <c r="Y58" i="1"/>
  <c r="W58" i="1"/>
  <c r="U58" i="1"/>
  <c r="T58" i="1"/>
  <c r="R58" i="1"/>
  <c r="Q58" i="1"/>
  <c r="O58" i="1"/>
  <c r="N58" i="1"/>
  <c r="L58" i="1"/>
  <c r="K58" i="1"/>
  <c r="I58" i="1"/>
  <c r="G58" i="1"/>
  <c r="H58" i="1" s="1"/>
  <c r="D58" i="1"/>
  <c r="E58" i="1" s="1"/>
  <c r="AB57" i="1"/>
  <c r="Z57" i="1"/>
  <c r="Y57" i="1"/>
  <c r="W57" i="1"/>
  <c r="U57" i="1"/>
  <c r="T57" i="1"/>
  <c r="R57" i="1"/>
  <c r="Q57" i="1"/>
  <c r="O57" i="1"/>
  <c r="N57" i="1"/>
  <c r="L57" i="1"/>
  <c r="K57" i="1"/>
  <c r="I57" i="1"/>
  <c r="G57" i="1"/>
  <c r="F57" i="1" s="1"/>
  <c r="D57" i="1"/>
  <c r="C57" i="1" s="1"/>
  <c r="AB56" i="1"/>
  <c r="Z56" i="1"/>
  <c r="Y56" i="1"/>
  <c r="W56" i="1"/>
  <c r="U56" i="1"/>
  <c r="T56" i="1"/>
  <c r="R56" i="1"/>
  <c r="Q56" i="1"/>
  <c r="O56" i="1"/>
  <c r="N56" i="1"/>
  <c r="L56" i="1"/>
  <c r="K56" i="1"/>
  <c r="I56" i="1"/>
  <c r="G56" i="1"/>
  <c r="F56" i="1" s="1"/>
  <c r="D56" i="1"/>
  <c r="C56" i="1" s="1"/>
  <c r="AB52" i="1"/>
  <c r="Z52" i="1"/>
  <c r="Y52" i="1"/>
  <c r="W52" i="1"/>
  <c r="U52" i="1"/>
  <c r="T52" i="1"/>
  <c r="R52" i="1"/>
  <c r="Q52" i="1"/>
  <c r="O52" i="1"/>
  <c r="N52" i="1"/>
  <c r="L52" i="1"/>
  <c r="K52" i="1"/>
  <c r="I52" i="1"/>
  <c r="G52" i="1"/>
  <c r="H52" i="1" s="1"/>
  <c r="D52" i="1"/>
  <c r="C52" i="1" s="1"/>
  <c r="AB50" i="1"/>
  <c r="Z50" i="1"/>
  <c r="Y50" i="1"/>
  <c r="W50" i="1"/>
  <c r="U50" i="1"/>
  <c r="T50" i="1"/>
  <c r="R50" i="1"/>
  <c r="Q50" i="1"/>
  <c r="O50" i="1"/>
  <c r="N50" i="1"/>
  <c r="L50" i="1"/>
  <c r="K50" i="1"/>
  <c r="I50" i="1"/>
  <c r="G50" i="1"/>
  <c r="H50" i="1" s="1"/>
  <c r="D50" i="1"/>
  <c r="E50" i="1" s="1"/>
  <c r="AB47" i="1"/>
  <c r="Z47" i="1"/>
  <c r="Y47" i="1"/>
  <c r="W47" i="1"/>
  <c r="U47" i="1"/>
  <c r="T47" i="1"/>
  <c r="R47" i="1"/>
  <c r="Q47" i="1"/>
  <c r="O47" i="1"/>
  <c r="N47" i="1"/>
  <c r="L47" i="1"/>
  <c r="K47" i="1"/>
  <c r="I47" i="1"/>
  <c r="G47" i="1"/>
  <c r="F47" i="1" s="1"/>
  <c r="D47" i="1"/>
  <c r="C47" i="1" s="1"/>
  <c r="AB34" i="1"/>
  <c r="Z34" i="1"/>
  <c r="Y34" i="1"/>
  <c r="W34" i="1"/>
  <c r="U34" i="1"/>
  <c r="T34" i="1"/>
  <c r="R34" i="1"/>
  <c r="Q34" i="1"/>
  <c r="O34" i="1"/>
  <c r="N34" i="1"/>
  <c r="L34" i="1"/>
  <c r="K34" i="1"/>
  <c r="I34" i="1"/>
  <c r="G34" i="1"/>
  <c r="F34" i="1" s="1"/>
  <c r="E34" i="1"/>
  <c r="AB33" i="1"/>
  <c r="Z33" i="1"/>
  <c r="Y33" i="1"/>
  <c r="W33" i="1"/>
  <c r="U33" i="1"/>
  <c r="T33" i="1"/>
  <c r="R33" i="1"/>
  <c r="Q33" i="1"/>
  <c r="O33" i="1"/>
  <c r="N33" i="1"/>
  <c r="L33" i="1"/>
  <c r="K33" i="1"/>
  <c r="I33" i="1"/>
  <c r="G33" i="1"/>
  <c r="F33" i="1" s="1"/>
  <c r="E33" i="1"/>
  <c r="AB32" i="1"/>
  <c r="Z32" i="1"/>
  <c r="Y32" i="1"/>
  <c r="W32" i="1"/>
  <c r="U32" i="1"/>
  <c r="T32" i="1"/>
  <c r="R32" i="1"/>
  <c r="Q32" i="1"/>
  <c r="O32" i="1"/>
  <c r="N32" i="1"/>
  <c r="L32" i="1"/>
  <c r="K32" i="1"/>
  <c r="I32" i="1"/>
  <c r="H32" i="1"/>
  <c r="E32" i="1"/>
  <c r="AB30" i="1"/>
  <c r="Z30" i="1"/>
  <c r="Y30" i="1"/>
  <c r="W30" i="1"/>
  <c r="U30" i="1"/>
  <c r="T30" i="1"/>
  <c r="R30" i="1"/>
  <c r="Q30" i="1"/>
  <c r="O30" i="1"/>
  <c r="N30" i="1"/>
  <c r="L30" i="1"/>
  <c r="K30" i="1"/>
  <c r="I30" i="1"/>
  <c r="F30" i="1"/>
  <c r="C30" i="1"/>
  <c r="AB28" i="1"/>
  <c r="Z28" i="1"/>
  <c r="Y28" i="1"/>
  <c r="W28" i="1"/>
  <c r="U28" i="1"/>
  <c r="T28" i="1"/>
  <c r="R28" i="1"/>
  <c r="Q28" i="1"/>
  <c r="O28" i="1"/>
  <c r="N28" i="1"/>
  <c r="L28" i="1"/>
  <c r="K28" i="1"/>
  <c r="I28" i="1"/>
  <c r="G28" i="1"/>
  <c r="F28" i="1" s="1"/>
  <c r="D28" i="1"/>
  <c r="C28" i="1" s="1"/>
  <c r="AB27" i="1"/>
  <c r="Z27" i="1"/>
  <c r="Y27" i="1"/>
  <c r="W27" i="1"/>
  <c r="U27" i="1"/>
  <c r="T27" i="1"/>
  <c r="R27" i="1"/>
  <c r="Q27" i="1"/>
  <c r="O27" i="1"/>
  <c r="N27" i="1"/>
  <c r="L27" i="1"/>
  <c r="K27" i="1"/>
  <c r="I27" i="1"/>
  <c r="G27" i="1"/>
  <c r="H27" i="1" s="1"/>
  <c r="D27" i="1"/>
  <c r="C27" i="1" s="1"/>
  <c r="AB26" i="1"/>
  <c r="Z26" i="1"/>
  <c r="Y26" i="1"/>
  <c r="W26" i="1"/>
  <c r="U26" i="1"/>
  <c r="T26" i="1"/>
  <c r="R26" i="1"/>
  <c r="Q26" i="1"/>
  <c r="O26" i="1"/>
  <c r="N26" i="1"/>
  <c r="L26" i="1"/>
  <c r="K26" i="1"/>
  <c r="I26" i="1"/>
  <c r="G26" i="1"/>
  <c r="H26" i="1" s="1"/>
  <c r="D26" i="1"/>
  <c r="C26" i="1" s="1"/>
  <c r="AB25" i="1"/>
  <c r="Z25" i="1"/>
  <c r="Y25" i="1"/>
  <c r="W25" i="1"/>
  <c r="U25" i="1"/>
  <c r="T25" i="1"/>
  <c r="R25" i="1"/>
  <c r="Q25" i="1"/>
  <c r="O25" i="1"/>
  <c r="N25" i="1"/>
  <c r="L25" i="1"/>
  <c r="K25" i="1"/>
  <c r="I25" i="1"/>
  <c r="H25" i="1"/>
  <c r="F25" i="1"/>
  <c r="E25" i="1"/>
  <c r="C25" i="1"/>
  <c r="AB23" i="1"/>
  <c r="Z23" i="1"/>
  <c r="Y23" i="1"/>
  <c r="W23" i="1"/>
  <c r="U23" i="1"/>
  <c r="T23" i="1"/>
  <c r="R23" i="1"/>
  <c r="Q23" i="1"/>
  <c r="O23" i="1"/>
  <c r="N23" i="1"/>
  <c r="L23" i="1"/>
  <c r="K23" i="1"/>
  <c r="I23" i="1"/>
  <c r="G23" i="1"/>
  <c r="H23" i="1" s="1"/>
  <c r="D23" i="1"/>
  <c r="E23" i="1" s="1"/>
  <c r="AB22" i="1"/>
  <c r="Z22" i="1"/>
  <c r="Y22" i="1"/>
  <c r="W22" i="1"/>
  <c r="U22" i="1"/>
  <c r="T22" i="1"/>
  <c r="R22" i="1"/>
  <c r="Q22" i="1"/>
  <c r="O22" i="1"/>
  <c r="N22" i="1"/>
  <c r="L22" i="1"/>
  <c r="K22" i="1"/>
  <c r="I22" i="1"/>
  <c r="H22" i="1"/>
  <c r="F22" i="1"/>
  <c r="E22" i="1"/>
  <c r="C22" i="1"/>
  <c r="AB21" i="1"/>
  <c r="Z21" i="1"/>
  <c r="Y21" i="1"/>
  <c r="W21" i="1"/>
  <c r="U21" i="1"/>
  <c r="T21" i="1"/>
  <c r="R21" i="1"/>
  <c r="Q21" i="1"/>
  <c r="O21" i="1"/>
  <c r="N21" i="1"/>
  <c r="L21" i="1"/>
  <c r="K21" i="1"/>
  <c r="I21" i="1"/>
  <c r="G21" i="1"/>
  <c r="H21" i="1" s="1"/>
  <c r="C21" i="1"/>
  <c r="AB20" i="1"/>
  <c r="Z20" i="1"/>
  <c r="Y20" i="1"/>
  <c r="W20" i="1"/>
  <c r="U20" i="1"/>
  <c r="T20" i="1"/>
  <c r="R20" i="1"/>
  <c r="Q20" i="1"/>
  <c r="O20" i="1"/>
  <c r="N20" i="1"/>
  <c r="L20" i="1"/>
  <c r="K20" i="1"/>
  <c r="I20" i="1"/>
  <c r="G20" i="1"/>
  <c r="F20" i="1" s="1"/>
  <c r="C20" i="1"/>
  <c r="AB19" i="1"/>
  <c r="Z19" i="1"/>
  <c r="Y19" i="1"/>
  <c r="W19" i="1"/>
  <c r="U19" i="1"/>
  <c r="T19" i="1"/>
  <c r="R19" i="1"/>
  <c r="Q19" i="1"/>
  <c r="O19" i="1"/>
  <c r="N19" i="1"/>
  <c r="L19" i="1"/>
  <c r="K19" i="1"/>
  <c r="I19" i="1"/>
  <c r="G19" i="1"/>
  <c r="F19" i="1" s="1"/>
  <c r="D19" i="1"/>
  <c r="C19" i="1" s="1"/>
  <c r="AB18" i="1"/>
  <c r="Z18" i="1"/>
  <c r="Y18" i="1"/>
  <c r="W18" i="1"/>
  <c r="U18" i="1"/>
  <c r="T18" i="1"/>
  <c r="R18" i="1"/>
  <c r="Q18" i="1"/>
  <c r="O18" i="1"/>
  <c r="N18" i="1"/>
  <c r="L18" i="1"/>
  <c r="K18" i="1"/>
  <c r="I18" i="1"/>
  <c r="F18" i="1"/>
  <c r="C18" i="1"/>
  <c r="AB16" i="1"/>
  <c r="Z16" i="1"/>
  <c r="Y16" i="1"/>
  <c r="W16" i="1"/>
  <c r="U16" i="1"/>
  <c r="T16" i="1"/>
  <c r="R16" i="1"/>
  <c r="Q16" i="1"/>
  <c r="O16" i="1"/>
  <c r="N16" i="1"/>
  <c r="L16" i="1"/>
  <c r="K16" i="1"/>
  <c r="I16" i="1"/>
  <c r="G16" i="1"/>
  <c r="H16" i="1" s="1"/>
  <c r="D16" i="1"/>
  <c r="E16" i="1" s="1"/>
  <c r="AB15" i="1"/>
  <c r="Z15" i="1"/>
  <c r="Y15" i="1"/>
  <c r="W15" i="1"/>
  <c r="U15" i="1"/>
  <c r="T15" i="1"/>
  <c r="R15" i="1"/>
  <c r="Q15" i="1"/>
  <c r="O15" i="1"/>
  <c r="N15" i="1"/>
  <c r="L15" i="1"/>
  <c r="K15" i="1"/>
  <c r="I15" i="1"/>
  <c r="H15" i="1"/>
  <c r="AB13" i="1"/>
  <c r="Z13" i="1"/>
  <c r="Y13" i="1"/>
  <c r="W13" i="1"/>
  <c r="U13" i="1"/>
  <c r="T13" i="1"/>
  <c r="R13" i="1"/>
  <c r="Q13" i="1"/>
  <c r="O13" i="1"/>
  <c r="N13" i="1"/>
  <c r="L13" i="1"/>
  <c r="K13" i="1"/>
  <c r="I13" i="1"/>
  <c r="G13" i="1"/>
  <c r="H13" i="1" s="1"/>
  <c r="D13" i="1"/>
  <c r="C13" i="1" s="1"/>
  <c r="AB11" i="1"/>
  <c r="Z11" i="1"/>
  <c r="Y11" i="1"/>
  <c r="W11" i="1"/>
  <c r="U11" i="1"/>
  <c r="T11" i="1"/>
  <c r="R11" i="1"/>
  <c r="Q11" i="1"/>
  <c r="O11" i="1"/>
  <c r="N11" i="1"/>
  <c r="L11" i="1"/>
  <c r="K11" i="1"/>
  <c r="I11" i="1"/>
  <c r="G11" i="1"/>
  <c r="H11" i="1" s="1"/>
  <c r="D11" i="1"/>
  <c r="E11" i="1" s="1"/>
  <c r="H121" i="1"/>
  <c r="H18" i="1"/>
  <c r="F15" i="1"/>
  <c r="E109" i="1"/>
  <c r="E18" i="1"/>
  <c r="H30" i="1"/>
  <c r="E30" i="1"/>
  <c r="H88" i="1"/>
  <c r="H91" i="1"/>
  <c r="F32" i="1"/>
  <c r="E20" i="1"/>
  <c r="C34" i="1"/>
  <c r="C33" i="1"/>
  <c r="C32" i="1"/>
  <c r="E21" i="1"/>
  <c r="E15" i="1"/>
  <c r="C15" i="1"/>
  <c r="H97" i="1"/>
  <c r="H107" i="1" l="1"/>
  <c r="F134" i="1"/>
  <c r="C50" i="1"/>
  <c r="F66" i="1"/>
  <c r="C87" i="1"/>
  <c r="H142" i="1"/>
  <c r="H123" i="1"/>
  <c r="C14" i="1"/>
  <c r="F17" i="1"/>
  <c r="C61" i="1"/>
  <c r="F125" i="1"/>
  <c r="H62" i="1"/>
  <c r="E56" i="1"/>
  <c r="E132" i="1"/>
  <c r="C135" i="1"/>
  <c r="E27" i="1"/>
  <c r="C138" i="1"/>
  <c r="F95" i="1"/>
  <c r="H70" i="1"/>
  <c r="H106" i="1"/>
  <c r="C121" i="1"/>
  <c r="E137" i="1"/>
  <c r="H132" i="1"/>
  <c r="C85" i="1"/>
  <c r="H108" i="1"/>
  <c r="E12" i="1"/>
  <c r="H14" i="1"/>
  <c r="H67" i="1"/>
  <c r="F72" i="1"/>
  <c r="F135" i="1"/>
  <c r="H87" i="1"/>
  <c r="F120" i="1"/>
  <c r="F110" i="1"/>
  <c r="E26" i="1"/>
  <c r="H133" i="1"/>
  <c r="C11" i="1"/>
  <c r="F52" i="1"/>
  <c r="H63" i="1"/>
  <c r="F27" i="1"/>
  <c r="H48" i="1"/>
  <c r="F126" i="1"/>
  <c r="H139" i="1"/>
  <c r="C84" i="1"/>
  <c r="C58" i="1"/>
  <c r="F71" i="1"/>
  <c r="E57" i="1"/>
  <c r="F86" i="1"/>
  <c r="C67" i="1"/>
  <c r="H33" i="1"/>
  <c r="H61" i="1"/>
  <c r="E70" i="1"/>
  <c r="F65" i="1"/>
  <c r="E130" i="1"/>
  <c r="H56" i="1"/>
  <c r="E133" i="1"/>
  <c r="E110" i="1"/>
  <c r="E28" i="1"/>
  <c r="E47" i="1"/>
  <c r="E17" i="1"/>
  <c r="C63" i="1"/>
  <c r="E88" i="1"/>
  <c r="F111" i="1"/>
  <c r="F12" i="1"/>
  <c r="F64" i="1"/>
  <c r="C120" i="1"/>
  <c r="C16" i="1"/>
  <c r="F23" i="1"/>
  <c r="E107" i="1"/>
  <c r="E91" i="1"/>
  <c r="H57" i="1"/>
  <c r="F109" i="1"/>
  <c r="E52" i="1"/>
  <c r="E108" i="1"/>
  <c r="C123" i="1"/>
  <c r="E125" i="1"/>
  <c r="C139" i="1"/>
  <c r="E131" i="1"/>
  <c r="F41" i="1"/>
  <c r="H140" i="1"/>
  <c r="E41" i="1"/>
  <c r="G117" i="1"/>
  <c r="H117" i="1" s="1"/>
  <c r="E19" i="1"/>
  <c r="E72" i="1"/>
  <c r="D117" i="1"/>
  <c r="C68" i="1"/>
  <c r="F50" i="1"/>
  <c r="E126" i="1"/>
  <c r="H47" i="1"/>
  <c r="C136" i="1"/>
  <c r="E69" i="1"/>
  <c r="H68" i="1"/>
  <c r="E141" i="1"/>
  <c r="H34" i="1"/>
  <c r="C49" i="1"/>
  <c r="K117" i="1"/>
  <c r="E143" i="1"/>
  <c r="D115" i="1"/>
  <c r="C115" i="1" s="1"/>
  <c r="C78" i="1"/>
  <c r="H76" i="1"/>
  <c r="H138" i="1"/>
  <c r="E111" i="1"/>
  <c r="F136" i="1"/>
  <c r="F124" i="1"/>
  <c r="E122" i="1"/>
  <c r="F75" i="1"/>
  <c r="F130" i="1"/>
  <c r="H137" i="1"/>
  <c r="G116" i="1"/>
  <c r="E134" i="1"/>
  <c r="C142" i="1"/>
  <c r="E96" i="1"/>
  <c r="C127" i="1"/>
  <c r="H127" i="1"/>
  <c r="F13" i="1"/>
  <c r="D116" i="1"/>
  <c r="E116" i="1" s="1"/>
  <c r="H96" i="1"/>
  <c r="F131" i="1"/>
  <c r="H74" i="1"/>
  <c r="G115" i="1"/>
  <c r="H115" i="1" s="1"/>
  <c r="H85" i="1"/>
  <c r="E66" i="1"/>
  <c r="E76" i="1"/>
  <c r="H73" i="1"/>
  <c r="E77" i="1"/>
  <c r="C74" i="1"/>
  <c r="F77" i="1"/>
  <c r="F78" i="1"/>
  <c r="E75" i="1"/>
  <c r="C73" i="1"/>
  <c r="E64" i="1"/>
  <c r="H82" i="1"/>
  <c r="C82" i="1"/>
  <c r="C71" i="1"/>
  <c r="E124" i="1"/>
  <c r="C23" i="1"/>
  <c r="H122" i="1"/>
  <c r="E13" i="1"/>
  <c r="C65" i="1"/>
  <c r="C79" i="1"/>
  <c r="F26" i="1"/>
  <c r="F11" i="1"/>
  <c r="H20" i="1"/>
  <c r="F16" i="1"/>
  <c r="H19" i="1"/>
  <c r="F21" i="1"/>
  <c r="H28" i="1"/>
  <c r="H141" i="1"/>
  <c r="C48" i="1"/>
  <c r="H143" i="1"/>
  <c r="E106" i="1"/>
  <c r="C140" i="1"/>
  <c r="H79" i="1"/>
  <c r="F58" i="1"/>
  <c r="F51" i="1"/>
  <c r="E62" i="1"/>
  <c r="C51" i="1"/>
  <c r="C86" i="1"/>
  <c r="F69" i="1"/>
  <c r="F84" i="1"/>
  <c r="F49" i="1"/>
  <c r="F117" i="1" l="1"/>
  <c r="F115" i="1"/>
  <c r="C116" i="1"/>
  <c r="E115" i="1"/>
  <c r="F116" i="1"/>
  <c r="H116" i="1"/>
  <c r="C117" i="1"/>
  <c r="E117" i="1"/>
</calcChain>
</file>

<file path=xl/sharedStrings.xml><?xml version="1.0" encoding="utf-8"?>
<sst xmlns="http://schemas.openxmlformats.org/spreadsheetml/2006/main" count="205" uniqueCount="157">
  <si>
    <t>VALORI PER PORTIE</t>
  </si>
  <si>
    <t>Valoare Energetica (kJ)</t>
  </si>
  <si>
    <t>Valoare Energetica (kcal)</t>
  </si>
  <si>
    <t>Grasimi (g)</t>
  </si>
  <si>
    <t>Acizi grasi saturati (g)</t>
  </si>
  <si>
    <t>Glucide (g)</t>
  </si>
  <si>
    <t>Zaharuri (g)</t>
  </si>
  <si>
    <t>Fibre(g)</t>
  </si>
  <si>
    <t>Proteine (g)</t>
  </si>
  <si>
    <t>Sare (g)</t>
  </si>
  <si>
    <t>N/A</t>
  </si>
  <si>
    <t>Produse</t>
  </si>
  <si>
    <t>din care: Acizi grasi saturati (g)</t>
  </si>
  <si>
    <t>din care: Zaharuri (g)</t>
  </si>
  <si>
    <t>100g</t>
  </si>
  <si>
    <t>portie</t>
  </si>
  <si>
    <t>% 
CR</t>
  </si>
  <si>
    <t xml:space="preserve">% 
CR </t>
  </si>
  <si>
    <t>Hamburger</t>
  </si>
  <si>
    <t>Cheeseburger</t>
  </si>
  <si>
    <t>Big Mac</t>
  </si>
  <si>
    <t xml:space="preserve">Double Cheeseburger </t>
  </si>
  <si>
    <t>Big Tasty</t>
  </si>
  <si>
    <t>Chicken McNuggets - 4 pc</t>
  </si>
  <si>
    <t>Chicken McNuggets  - 6 pc</t>
  </si>
  <si>
    <t>Chicken McNuggets  - 9 pc</t>
  </si>
  <si>
    <t>McToast</t>
  </si>
  <si>
    <t>McPuisor</t>
  </si>
  <si>
    <t>McChicken</t>
  </si>
  <si>
    <t>Sandvis cu porc si sos hrean</t>
  </si>
  <si>
    <t>Aripioare (5 buc)</t>
  </si>
  <si>
    <t>Filet-O-Fish</t>
  </si>
  <si>
    <t>Cartofi Prajiti portie mica</t>
  </si>
  <si>
    <t>Cartofi Prajiti portie medie</t>
  </si>
  <si>
    <t>Cartofi Prajiti portie mare</t>
  </si>
  <si>
    <t>Salate</t>
  </si>
  <si>
    <t>Salata Prichindel</t>
  </si>
  <si>
    <t>Salata Caesar Grill</t>
  </si>
  <si>
    <t>Salata Caesar Crispy</t>
  </si>
  <si>
    <t>Salata Greek</t>
  </si>
  <si>
    <t>Sosuri Salate</t>
  </si>
  <si>
    <t>Dressing Vinaigrette</t>
  </si>
  <si>
    <t>Dressing Youghurt</t>
  </si>
  <si>
    <t>Desert</t>
  </si>
  <si>
    <t>Placinta Mere</t>
  </si>
  <si>
    <t>McSundae Caramel</t>
  </si>
  <si>
    <t>McSundae cu gust de Ciocolata</t>
  </si>
  <si>
    <t>McSundae Capsuni</t>
  </si>
  <si>
    <t>Shake cu aroma de Ciocolata 250 ml</t>
  </si>
  <si>
    <t>Shake cu aroma de Ciocolata 400 ml</t>
  </si>
  <si>
    <t>Shake Capsuni - 250 ml</t>
  </si>
  <si>
    <t>Shake Capsuni - 400 ml</t>
  </si>
  <si>
    <t>Shake cu aroma de Vanilie- 250 ml</t>
  </si>
  <si>
    <t>Shake cu aroma de Vanilie - 400 ml</t>
  </si>
  <si>
    <t>Placinta Visine</t>
  </si>
  <si>
    <t>McFlurry Kit Kat - Caramel</t>
  </si>
  <si>
    <t>McFlurry Kit Kat - Gust de Ciocolata</t>
  </si>
  <si>
    <t>McFlurry Lion - Caramel</t>
  </si>
  <si>
    <t>McFlurry Lion - Gust de Ciocolata</t>
  </si>
  <si>
    <t>Sosuri</t>
  </si>
  <si>
    <t>Sos Sweet&amp;Sour</t>
  </si>
  <si>
    <t>Ketchup</t>
  </si>
  <si>
    <t>Maioneza</t>
  </si>
  <si>
    <t>Sos Sour Cream Dip</t>
  </si>
  <si>
    <t>Sos Usturoi</t>
  </si>
  <si>
    <t>Bauturi</t>
  </si>
  <si>
    <t>Coca Coca 250 ml</t>
  </si>
  <si>
    <t>26</t>
  </si>
  <si>
    <t>Coca Coca 400 ml</t>
  </si>
  <si>
    <t>42</t>
  </si>
  <si>
    <t>Coca Coca 500 ml</t>
  </si>
  <si>
    <t>53</t>
  </si>
  <si>
    <t>Cola Zero 250ml</t>
  </si>
  <si>
    <t>0</t>
  </si>
  <si>
    <t>Cola Zero 400ml</t>
  </si>
  <si>
    <t>Cola Zero 500ml</t>
  </si>
  <si>
    <t>Fanta 250ml</t>
  </si>
  <si>
    <t>27</t>
  </si>
  <si>
    <t>Fanta 400ml</t>
  </si>
  <si>
    <t>43</t>
  </si>
  <si>
    <t>Fanta 500ml</t>
  </si>
  <si>
    <t>54</t>
  </si>
  <si>
    <t>Sprite 250ml</t>
  </si>
  <si>
    <t>Sprite 400ml</t>
  </si>
  <si>
    <t>Sprite 500ml</t>
  </si>
  <si>
    <t>Apple juice 180 ml</t>
  </si>
  <si>
    <t>Apple juice 250 ml</t>
  </si>
  <si>
    <t>28</t>
  </si>
  <si>
    <t>Apple  juice 500 ml</t>
  </si>
  <si>
    <t>55</t>
  </si>
  <si>
    <t>Orange Juice 180 ml</t>
  </si>
  <si>
    <t>Orange Juice 250 ml</t>
  </si>
  <si>
    <t>29</t>
  </si>
  <si>
    <t>Orange Juice 500 ml</t>
  </si>
  <si>
    <t>57</t>
  </si>
  <si>
    <t>44</t>
  </si>
  <si>
    <t>Lipton Lemon 250 ml</t>
  </si>
  <si>
    <t>Lipton Lemon 400 ml</t>
  </si>
  <si>
    <t>Lipton Lemon 500 ml</t>
  </si>
  <si>
    <t>Cafea</t>
  </si>
  <si>
    <t>Cafea 200 ml</t>
  </si>
  <si>
    <t>Cafea 300 ml</t>
  </si>
  <si>
    <t>Cappuccino 200 ml</t>
  </si>
  <si>
    <t>Cappuccino 300 ml</t>
  </si>
  <si>
    <t>Latte Machiato</t>
  </si>
  <si>
    <t>Café Latte</t>
  </si>
  <si>
    <t>Mic Dejun</t>
  </si>
  <si>
    <t xml:space="preserve">Bacon McMufin cu Ou </t>
  </si>
  <si>
    <t>Cheese McMuffin cu Ou</t>
  </si>
  <si>
    <t>Sausage McMuffin</t>
  </si>
  <si>
    <t>Hashbrown</t>
  </si>
  <si>
    <t>Lipie cu Sunca</t>
  </si>
  <si>
    <t>McMuffin Fresh Dublu</t>
  </si>
  <si>
    <t>Chicken McMuffin Fresh</t>
  </si>
  <si>
    <t>Mic Dejun Mare</t>
  </si>
  <si>
    <t>Dulceata Visine</t>
  </si>
  <si>
    <t>Miere</t>
  </si>
  <si>
    <t>Produse Promotionale</t>
  </si>
  <si>
    <t>Sandvisuri</t>
  </si>
  <si>
    <t>Hamburger fara Gluten</t>
  </si>
  <si>
    <t>Cheeseburger fara Gluten</t>
  </si>
  <si>
    <t>Double Cheeseburger fara Gluten</t>
  </si>
  <si>
    <t>Cartofi</t>
  </si>
  <si>
    <t>Lipie cu Salam de Sibiu</t>
  </si>
  <si>
    <t>Bagel cu omletă și sausage</t>
  </si>
  <si>
    <t>Bagel cu omletă, bacon și șuncă</t>
  </si>
  <si>
    <t>Inghetata la Cornet</t>
  </si>
  <si>
    <t>Cappy Multivitamin 180 ml</t>
  </si>
  <si>
    <t>Cappy Multivitamin 250 ml</t>
  </si>
  <si>
    <t>Cappy Multivitamin 500 ml</t>
  </si>
  <si>
    <t>Sos Hot Devil</t>
  </si>
  <si>
    <t>Dressing Caesar</t>
  </si>
  <si>
    <t>CR - Consumul de referinta pentru un adult mediu (8400 kJ/2 000 kcal)</t>
  </si>
  <si>
    <t>Unt</t>
  </si>
  <si>
    <t>Cantitatea Medie Neta
g /ml</t>
  </si>
  <si>
    <t>Espresso 50 ml</t>
  </si>
  <si>
    <t>McFlurry Oreo - Caramel</t>
  </si>
  <si>
    <t>McFlurry Oreo - Gust de Ciocolata</t>
  </si>
  <si>
    <t>Mere feliate</t>
  </si>
  <si>
    <t>Actimel Multifruct</t>
  </si>
  <si>
    <t>Actimel cu Capsuni</t>
  </si>
  <si>
    <t>Sos Cajun</t>
  </si>
  <si>
    <t>Sos Sweet Chili</t>
  </si>
  <si>
    <t xml:space="preserve">Supreme Chicken Tenders </t>
  </si>
  <si>
    <t>Fresh Deluxe</t>
  </si>
  <si>
    <t>Cheesecake bites Capsuni</t>
  </si>
  <si>
    <t>Cheesecake bites Caramel</t>
  </si>
  <si>
    <t>Cheesecake bites gust de Ciocolata</t>
  </si>
  <si>
    <t>Cheesecake bites</t>
  </si>
  <si>
    <t>Quarter Pounder with cheese</t>
  </si>
  <si>
    <t>Cartofi Dipping Strips</t>
  </si>
  <si>
    <t>BIG TASTY BACON</t>
  </si>
  <si>
    <t>BIG TASTY CHICKEN</t>
  </si>
  <si>
    <t>Placinta cu caise si crema de branza dulce</t>
  </si>
  <si>
    <t>Chili Cheese Nuggets</t>
  </si>
  <si>
    <t>10.02.2021</t>
  </si>
  <si>
    <t>BIG TASTY BACON JALAPENO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</si>
</sst>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_-* #,##0.00\ &quot;€&quot;_-;\-* #,##0.00\ &quot;€&quot;_-;_-* &quot;-&quot;??\ &quot;€&quot;_-;_-@_-"/>
  </numFmts>
  <fonts count="9" x14ac:knownFonts="1">
    <font>
      <sz val="10"/>
      <name val="Arial"/>
    </font>
    <font>
      <sz val="10"/>
      <name val="Arial"/>
      <family val="2"/>
    </font>
    <font>
      <b/>
      <sz val="10.5"/>
      <name val="Verdana"/>
      <family val="2"/>
    </font>
    <font>
      <b/>
      <sz val="10.5"/>
      <color indexed="10"/>
      <name val="Verdana"/>
      <family val="2"/>
    </font>
    <font>
      <b/>
      <sz val="10.5"/>
      <color indexed="12"/>
      <name val="Verdana"/>
      <family val="2"/>
    </font>
    <font>
      <b/>
      <sz val="10.5"/>
      <color theme="3"/>
      <name val="Verdana"/>
      <family val="2"/>
    </font>
    <font>
      <b/>
      <sz val="10.5"/>
      <color indexed="8"/>
      <name val="Verdana"/>
      <family val="2"/>
    </font>
    <font>
      <b/>
      <sz val="10.5"/>
      <name val="Arial"/>
      <family val="2"/>
    </font>
    <font>
      <b/>
      <sz val="10.5"/>
      <color rgb="FFFF0000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1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0" xfId="0" applyFont="1"/>
    <xf numFmtId="1" fontId="3" fillId="0" borderId="0" xfId="0" applyNumberFormat="1" applyFont="1"/>
    <xf numFmtId="0" fontId="4" fillId="0" borderId="0" xfId="0" applyFont="1"/>
    <xf numFmtId="165" fontId="3" fillId="0" borderId="0" xfId="0" applyNumberFormat="1" applyFont="1" applyBorder="1"/>
    <xf numFmtId="0" fontId="2" fillId="2" borderId="0" xfId="0" applyFont="1" applyFill="1" applyBorder="1"/>
    <xf numFmtId="0" fontId="5" fillId="0" borderId="0" xfId="0" applyFont="1" applyAlignment="1">
      <alignment horizontal="left"/>
    </xf>
    <xf numFmtId="0" fontId="2" fillId="3" borderId="0" xfId="0" applyFont="1" applyFill="1"/>
    <xf numFmtId="0" fontId="2" fillId="3" borderId="0" xfId="0" applyFont="1" applyFill="1" applyAlignment="1">
      <alignment horizontal="center"/>
    </xf>
    <xf numFmtId="0" fontId="2" fillId="3" borderId="0" xfId="0" applyFont="1" applyFill="1" applyAlignment="1">
      <alignment horizontal="left"/>
    </xf>
    <xf numFmtId="49" fontId="2" fillId="3" borderId="0" xfId="0" applyNumberFormat="1" applyFont="1" applyFill="1" applyAlignment="1">
      <alignment horizontal="left" wrapText="1"/>
    </xf>
    <xf numFmtId="49" fontId="2" fillId="3" borderId="0" xfId="0" applyNumberFormat="1" applyFont="1" applyFill="1"/>
    <xf numFmtId="49" fontId="2" fillId="3" borderId="0" xfId="0" applyNumberFormat="1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NumberFormat="1" applyFont="1" applyFill="1" applyAlignment="1">
      <alignment horizontal="center"/>
    </xf>
    <xf numFmtId="1" fontId="2" fillId="3" borderId="0" xfId="0" applyNumberFormat="1" applyFont="1" applyFill="1"/>
    <xf numFmtId="0" fontId="6" fillId="3" borderId="0" xfId="0" applyNumberFormat="1" applyFont="1" applyFill="1" applyAlignment="1">
      <alignment horizontal="center"/>
    </xf>
    <xf numFmtId="49" fontId="6" fillId="3" borderId="0" xfId="0" applyNumberFormat="1" applyFont="1" applyFill="1"/>
    <xf numFmtId="0" fontId="2" fillId="0" borderId="3" xfId="0" applyFont="1" applyBorder="1" applyAlignment="1"/>
    <xf numFmtId="1" fontId="2" fillId="0" borderId="3" xfId="0" applyNumberFormat="1" applyFont="1" applyBorder="1" applyAlignment="1"/>
    <xf numFmtId="0" fontId="2" fillId="0" borderId="4" xfId="0" applyFont="1" applyBorder="1" applyAlignment="1"/>
    <xf numFmtId="0" fontId="2" fillId="0" borderId="1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4" borderId="1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7" fillId="0" borderId="16" xfId="0" applyFont="1" applyBorder="1" applyAlignment="1"/>
    <xf numFmtId="0" fontId="7" fillId="0" borderId="17" xfId="0" applyFont="1" applyBorder="1" applyAlignment="1"/>
    <xf numFmtId="0" fontId="7" fillId="0" borderId="18" xfId="0" applyFont="1" applyBorder="1" applyAlignment="1"/>
    <xf numFmtId="0" fontId="7" fillId="0" borderId="16" xfId="0" applyFont="1" applyFill="1" applyBorder="1" applyAlignment="1"/>
    <xf numFmtId="1" fontId="2" fillId="4" borderId="22" xfId="0" applyNumberFormat="1" applyFont="1" applyFill="1" applyBorder="1" applyAlignment="1">
      <alignment horizontal="center"/>
    </xf>
    <xf numFmtId="1" fontId="2" fillId="2" borderId="19" xfId="0" applyNumberFormat="1" applyFont="1" applyFill="1" applyBorder="1" applyAlignment="1">
      <alignment horizontal="center"/>
    </xf>
    <xf numFmtId="1" fontId="2" fillId="4" borderId="20" xfId="0" applyNumberFormat="1" applyFont="1" applyFill="1" applyBorder="1" applyAlignment="1">
      <alignment horizontal="center"/>
    </xf>
    <xf numFmtId="164" fontId="2" fillId="2" borderId="21" xfId="0" applyNumberFormat="1" applyFont="1" applyFill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164" fontId="2" fillId="2" borderId="19" xfId="0" applyNumberFormat="1" applyFont="1" applyFill="1" applyBorder="1" applyAlignment="1">
      <alignment horizontal="center"/>
    </xf>
    <xf numFmtId="1" fontId="2" fillId="2" borderId="21" xfId="0" applyNumberFormat="1" applyFont="1" applyFill="1" applyBorder="1" applyAlignment="1">
      <alignment horizontal="center"/>
    </xf>
    <xf numFmtId="1" fontId="6" fillId="4" borderId="22" xfId="0" applyNumberFormat="1" applyFont="1" applyFill="1" applyBorder="1" applyAlignment="1">
      <alignment horizontal="center"/>
    </xf>
    <xf numFmtId="164" fontId="6" fillId="2" borderId="19" xfId="0" applyNumberFormat="1" applyFont="1" applyFill="1" applyBorder="1" applyAlignment="1">
      <alignment horizontal="center"/>
    </xf>
    <xf numFmtId="0" fontId="2" fillId="0" borderId="22" xfId="0" applyNumberFormat="1" applyFont="1" applyBorder="1" applyAlignment="1">
      <alignment horizontal="center"/>
    </xf>
    <xf numFmtId="0" fontId="2" fillId="0" borderId="19" xfId="0" applyNumberFormat="1" applyFont="1" applyBorder="1" applyAlignment="1">
      <alignment horizontal="center"/>
    </xf>
    <xf numFmtId="1" fontId="6" fillId="4" borderId="20" xfId="0" applyNumberFormat="1" applyFont="1" applyFill="1" applyBorder="1" applyAlignment="1">
      <alignment horizontal="center"/>
    </xf>
    <xf numFmtId="2" fontId="6" fillId="2" borderId="21" xfId="0" applyNumberFormat="1" applyFont="1" applyFill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2" fillId="0" borderId="23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24" xfId="0" applyFont="1" applyFill="1" applyBorder="1" applyAlignment="1">
      <alignment horizontal="left"/>
    </xf>
    <xf numFmtId="0" fontId="2" fillId="0" borderId="0" xfId="0" applyFont="1" applyFill="1"/>
    <xf numFmtId="0" fontId="2" fillId="0" borderId="23" xfId="0" applyFont="1" applyFill="1" applyBorder="1"/>
    <xf numFmtId="1" fontId="2" fillId="0" borderId="0" xfId="0" applyNumberFormat="1" applyFont="1" applyFill="1" applyBorder="1"/>
    <xf numFmtId="0" fontId="2" fillId="0" borderId="24" xfId="0" applyFont="1" applyFill="1" applyBorder="1"/>
    <xf numFmtId="0" fontId="2" fillId="0" borderId="0" xfId="0" applyFont="1" applyFill="1" applyBorder="1"/>
    <xf numFmtId="0" fontId="6" fillId="0" borderId="0" xfId="0" applyFont="1" applyFill="1"/>
    <xf numFmtId="0" fontId="7" fillId="0" borderId="0" xfId="0" applyFont="1" applyFill="1"/>
    <xf numFmtId="0" fontId="2" fillId="0" borderId="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2" fontId="2" fillId="2" borderId="21" xfId="0" applyNumberFormat="1" applyFont="1" applyFill="1" applyBorder="1" applyAlignment="1">
      <alignment horizontal="center"/>
    </xf>
    <xf numFmtId="0" fontId="5" fillId="0" borderId="23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24" xfId="0" applyFont="1" applyBorder="1" applyAlignment="1">
      <alignment horizontal="left"/>
    </xf>
    <xf numFmtId="0" fontId="2" fillId="0" borderId="23" xfId="0" applyFont="1" applyBorder="1"/>
    <xf numFmtId="1" fontId="2" fillId="0" borderId="0" xfId="0" applyNumberFormat="1" applyFont="1" applyBorder="1"/>
    <xf numFmtId="0" fontId="2" fillId="0" borderId="24" xfId="0" applyFont="1" applyBorder="1"/>
    <xf numFmtId="1" fontId="2" fillId="0" borderId="0" xfId="0" applyNumberFormat="1" applyFont="1"/>
    <xf numFmtId="0" fontId="2" fillId="0" borderId="0" xfId="0" applyFont="1" applyBorder="1"/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7" fillId="0" borderId="17" xfId="0" applyFont="1" applyFill="1" applyBorder="1" applyAlignment="1"/>
    <xf numFmtId="1" fontId="7" fillId="0" borderId="16" xfId="0" applyNumberFormat="1" applyFont="1" applyBorder="1" applyAlignment="1"/>
    <xf numFmtId="0" fontId="7" fillId="0" borderId="18" xfId="0" applyFont="1" applyFill="1" applyBorder="1" applyAlignment="1"/>
    <xf numFmtId="0" fontId="7" fillId="0" borderId="25" xfId="0" applyFont="1" applyBorder="1" applyAlignment="1"/>
    <xf numFmtId="0" fontId="7" fillId="0" borderId="23" xfId="0" applyFont="1" applyBorder="1"/>
    <xf numFmtId="0" fontId="7" fillId="0" borderId="0" xfId="0" applyFont="1" applyBorder="1"/>
    <xf numFmtId="0" fontId="7" fillId="0" borderId="24" xfId="0" applyFont="1" applyBorder="1"/>
    <xf numFmtId="164" fontId="2" fillId="2" borderId="19" xfId="0" applyNumberFormat="1" applyFont="1" applyFill="1" applyBorder="1" applyAlignment="1">
      <alignment horizontal="left" indent="2"/>
    </xf>
    <xf numFmtId="1" fontId="7" fillId="0" borderId="1" xfId="0" applyNumberFormat="1" applyFont="1" applyBorder="1" applyAlignment="1">
      <alignment horizontal="center" wrapText="1"/>
    </xf>
    <xf numFmtId="0" fontId="7" fillId="0" borderId="26" xfId="0" applyFont="1" applyBorder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" fontId="2" fillId="0" borderId="6" xfId="0" applyNumberFormat="1" applyFont="1" applyBorder="1" applyAlignment="1">
      <alignment horizontal="center" vertical="center" wrapText="1"/>
    </xf>
    <xf numFmtId="49" fontId="2" fillId="3" borderId="0" xfId="0" applyNumberFormat="1" applyFont="1" applyFill="1" applyAlignment="1">
      <alignment horizontal="center" wrapText="1"/>
    </xf>
    <xf numFmtId="49" fontId="6" fillId="3" borderId="0" xfId="0" applyNumberFormat="1" applyFont="1" applyFill="1" applyAlignment="1">
      <alignment horizontal="center" wrapText="1"/>
    </xf>
    <xf numFmtId="0" fontId="2" fillId="4" borderId="28" xfId="0" applyFont="1" applyFill="1" applyBorder="1" applyAlignment="1">
      <alignment horizontal="center" vertical="center" wrapText="1"/>
    </xf>
    <xf numFmtId="1" fontId="2" fillId="4" borderId="29" xfId="0" applyNumberFormat="1" applyFont="1" applyFill="1" applyBorder="1" applyAlignment="1">
      <alignment horizontal="center"/>
    </xf>
    <xf numFmtId="0" fontId="2" fillId="0" borderId="33" xfId="0" applyFont="1" applyBorder="1" applyAlignment="1">
      <alignment horizontal="center"/>
    </xf>
    <xf numFmtId="0" fontId="7" fillId="0" borderId="35" xfId="0" applyFont="1" applyBorder="1" applyAlignment="1"/>
    <xf numFmtId="0" fontId="2" fillId="0" borderId="37" xfId="0" applyNumberFormat="1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0" borderId="38" xfId="0" applyFont="1" applyFill="1" applyBorder="1"/>
    <xf numFmtId="0" fontId="2" fillId="0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0" borderId="39" xfId="0" applyFont="1" applyFill="1" applyBorder="1"/>
    <xf numFmtId="0" fontId="5" fillId="0" borderId="38" xfId="0" applyFont="1" applyBorder="1"/>
    <xf numFmtId="0" fontId="5" fillId="0" borderId="0" xfId="0" applyFont="1" applyBorder="1" applyAlignment="1">
      <alignment horizontal="center"/>
    </xf>
    <xf numFmtId="0" fontId="5" fillId="2" borderId="0" xfId="0" applyFont="1" applyFill="1" applyBorder="1" applyAlignment="1">
      <alignment horizontal="left"/>
    </xf>
    <xf numFmtId="0" fontId="2" fillId="0" borderId="39" xfId="0" applyFont="1" applyBorder="1"/>
    <xf numFmtId="0" fontId="2" fillId="0" borderId="38" xfId="0" applyFont="1" applyBorder="1"/>
    <xf numFmtId="0" fontId="2" fillId="0" borderId="0" xfId="0" applyFont="1" applyBorder="1" applyAlignment="1">
      <alignment horizontal="center"/>
    </xf>
    <xf numFmtId="0" fontId="7" fillId="0" borderId="39" xfId="0" applyFont="1" applyBorder="1"/>
    <xf numFmtId="165" fontId="2" fillId="0" borderId="37" xfId="0" applyNumberFormat="1" applyFont="1" applyBorder="1" applyAlignment="1">
      <alignment horizontal="center"/>
    </xf>
    <xf numFmtId="2" fontId="7" fillId="0" borderId="37" xfId="0" applyNumberFormat="1" applyFont="1" applyBorder="1" applyAlignment="1">
      <alignment horizontal="center" wrapText="1"/>
    </xf>
    <xf numFmtId="0" fontId="2" fillId="0" borderId="40" xfId="0" applyFont="1" applyBorder="1"/>
    <xf numFmtId="1" fontId="2" fillId="4" borderId="45" xfId="0" applyNumberFormat="1" applyFont="1" applyFill="1" applyBorder="1" applyAlignment="1">
      <alignment horizontal="center"/>
    </xf>
    <xf numFmtId="1" fontId="2" fillId="2" borderId="42" xfId="0" applyNumberFormat="1" applyFont="1" applyFill="1" applyBorder="1" applyAlignment="1">
      <alignment horizontal="center"/>
    </xf>
    <xf numFmtId="1" fontId="2" fillId="4" borderId="46" xfId="0" applyNumberFormat="1" applyFont="1" applyFill="1" applyBorder="1" applyAlignment="1">
      <alignment horizontal="center"/>
    </xf>
    <xf numFmtId="164" fontId="2" fillId="2" borderId="43" xfId="0" applyNumberFormat="1" applyFont="1" applyFill="1" applyBorder="1" applyAlignment="1">
      <alignment horizontal="center"/>
    </xf>
    <xf numFmtId="1" fontId="2" fillId="0" borderId="44" xfId="0" applyNumberFormat="1" applyFont="1" applyBorder="1" applyAlignment="1">
      <alignment horizontal="center"/>
    </xf>
    <xf numFmtId="164" fontId="2" fillId="2" borderId="42" xfId="0" applyNumberFormat="1" applyFont="1" applyFill="1" applyBorder="1" applyAlignment="1">
      <alignment horizontal="center"/>
    </xf>
    <xf numFmtId="1" fontId="2" fillId="2" borderId="43" xfId="0" applyNumberFormat="1" applyFont="1" applyFill="1" applyBorder="1" applyAlignment="1">
      <alignment horizontal="center"/>
    </xf>
    <xf numFmtId="0" fontId="2" fillId="0" borderId="44" xfId="0" applyNumberFormat="1" applyFont="1" applyBorder="1" applyAlignment="1">
      <alignment horizontal="center"/>
    </xf>
    <xf numFmtId="1" fontId="6" fillId="4" borderId="45" xfId="0" applyNumberFormat="1" applyFont="1" applyFill="1" applyBorder="1" applyAlignment="1">
      <alignment horizontal="center"/>
    </xf>
    <xf numFmtId="164" fontId="6" fillId="2" borderId="42" xfId="0" applyNumberFormat="1" applyFont="1" applyFill="1" applyBorder="1" applyAlignment="1">
      <alignment horizontal="center"/>
    </xf>
    <xf numFmtId="0" fontId="2" fillId="0" borderId="45" xfId="0" applyNumberFormat="1" applyFont="1" applyBorder="1" applyAlignment="1">
      <alignment horizontal="center"/>
    </xf>
    <xf numFmtId="0" fontId="2" fillId="0" borderId="42" xfId="0" applyNumberFormat="1" applyFont="1" applyBorder="1" applyAlignment="1">
      <alignment horizontal="center"/>
    </xf>
    <xf numFmtId="1" fontId="6" fillId="4" borderId="46" xfId="0" applyNumberFormat="1" applyFont="1" applyFill="1" applyBorder="1" applyAlignment="1">
      <alignment horizontal="center"/>
    </xf>
    <xf numFmtId="2" fontId="6" fillId="2" borderId="43" xfId="0" applyNumberFormat="1" applyFont="1" applyFill="1" applyBorder="1" applyAlignment="1">
      <alignment horizontal="center"/>
    </xf>
    <xf numFmtId="0" fontId="2" fillId="0" borderId="34" xfId="0" applyFont="1" applyBorder="1" applyAlignment="1"/>
    <xf numFmtId="0" fontId="2" fillId="5" borderId="36" xfId="0" applyFont="1" applyFill="1" applyBorder="1"/>
    <xf numFmtId="1" fontId="2" fillId="0" borderId="19" xfId="0" applyNumberFormat="1" applyFont="1" applyFill="1" applyBorder="1" applyAlignment="1">
      <alignment horizontal="center"/>
    </xf>
    <xf numFmtId="1" fontId="2" fillId="0" borderId="21" xfId="0" applyNumberFormat="1" applyFont="1" applyBorder="1" applyAlignment="1">
      <alignment horizontal="center"/>
    </xf>
    <xf numFmtId="0" fontId="2" fillId="6" borderId="36" xfId="0" applyFont="1" applyFill="1" applyBorder="1"/>
    <xf numFmtId="0" fontId="2" fillId="5" borderId="36" xfId="0" applyFont="1" applyFill="1" applyBorder="1" applyAlignment="1">
      <alignment horizontal="left" wrapText="1"/>
    </xf>
    <xf numFmtId="0" fontId="2" fillId="6" borderId="36" xfId="0" applyFont="1" applyFill="1" applyBorder="1" applyAlignment="1">
      <alignment horizontal="left" wrapText="1"/>
    </xf>
    <xf numFmtId="1" fontId="2" fillId="0" borderId="19" xfId="0" applyNumberFormat="1" applyFont="1" applyBorder="1" applyAlignment="1">
      <alignment horizontal="center"/>
    </xf>
    <xf numFmtId="0" fontId="2" fillId="0" borderId="16" xfId="0" applyFont="1" applyBorder="1" applyAlignment="1"/>
    <xf numFmtId="0" fontId="2" fillId="0" borderId="17" xfId="0" applyFont="1" applyBorder="1" applyAlignment="1"/>
    <xf numFmtId="0" fontId="2" fillId="6" borderId="36" xfId="0" applyFont="1" applyFill="1" applyBorder="1" applyAlignment="1">
      <alignment wrapText="1"/>
    </xf>
    <xf numFmtId="164" fontId="2" fillId="0" borderId="2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 wrapText="1"/>
    </xf>
    <xf numFmtId="0" fontId="2" fillId="5" borderId="41" xfId="0" applyFont="1" applyFill="1" applyBorder="1"/>
    <xf numFmtId="1" fontId="2" fillId="0" borderId="42" xfId="0" applyNumberFormat="1" applyFont="1" applyFill="1" applyBorder="1" applyAlignment="1">
      <alignment horizontal="center"/>
    </xf>
    <xf numFmtId="1" fontId="2" fillId="0" borderId="43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left" indent="2"/>
    </xf>
    <xf numFmtId="164" fontId="2" fillId="0" borderId="2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1" fontId="2" fillId="0" borderId="22" xfId="0" applyNumberFormat="1" applyFont="1" applyFill="1" applyBorder="1" applyAlignment="1">
      <alignment horizontal="center"/>
    </xf>
    <xf numFmtId="1" fontId="2" fillId="0" borderId="20" xfId="0" applyNumberFormat="1" applyFont="1" applyFill="1" applyBorder="1" applyAlignment="1">
      <alignment horizontal="center"/>
    </xf>
    <xf numFmtId="1" fontId="6" fillId="0" borderId="22" xfId="0" applyNumberFormat="1" applyFont="1" applyFill="1" applyBorder="1" applyAlignment="1">
      <alignment horizontal="center"/>
    </xf>
    <xf numFmtId="1" fontId="6" fillId="0" borderId="20" xfId="0" applyNumberFormat="1" applyFont="1" applyFill="1" applyBorder="1" applyAlignment="1">
      <alignment horizontal="center"/>
    </xf>
    <xf numFmtId="1" fontId="2" fillId="0" borderId="37" xfId="0" applyNumberFormat="1" applyFont="1" applyFill="1" applyBorder="1" applyAlignment="1">
      <alignment horizontal="center"/>
    </xf>
    <xf numFmtId="0" fontId="2" fillId="6" borderId="36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center" wrapText="1"/>
    </xf>
    <xf numFmtId="49" fontId="6" fillId="3" borderId="0" xfId="0" applyNumberFormat="1" applyFont="1" applyFill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1" fontId="2" fillId="0" borderId="27" xfId="0" applyNumberFormat="1" applyFont="1" applyBorder="1" applyAlignment="1">
      <alignment horizontal="center" vertical="center" wrapText="1"/>
    </xf>
    <xf numFmtId="0" fontId="8" fillId="6" borderId="36" xfId="0" applyFont="1" applyFill="1" applyBorder="1" applyAlignment="1">
      <alignment horizontal="left"/>
    </xf>
  </cellXfs>
  <cellStyles count="2">
    <cellStyle name="Euro" xfId="1" xr:uid="{00000000-0005-0000-0000-000000000000}"/>
    <cellStyle name="Normal" xfId="0" builtinId="0"/>
  </cellStyles>
  <dxfs count="1248"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64" formatCode="0.0"/>
    </dxf>
    <dxf>
      <numFmt numFmtId="2" formatCode="0.0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64" formatCode="0.0"/>
    </dxf>
    <dxf>
      <numFmt numFmtId="2" formatCode="0.00"/>
    </dxf>
    <dxf>
      <numFmt numFmtId="164" formatCode="0.0"/>
    </dxf>
    <dxf>
      <numFmt numFmtId="2" formatCode="0.00"/>
    </dxf>
    <dxf>
      <numFmt numFmtId="164" formatCode="0.0"/>
    </dxf>
    <dxf>
      <numFmt numFmtId="2" formatCode="0.0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64" formatCode="0.0"/>
    </dxf>
    <dxf>
      <numFmt numFmtId="2" formatCode="0.00"/>
    </dxf>
    <dxf>
      <numFmt numFmtId="164" formatCode="0.0"/>
    </dxf>
    <dxf>
      <numFmt numFmtId="2" formatCode="0.0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" formatCode="0"/>
    </dxf>
    <dxf>
      <numFmt numFmtId="164" formatCode="0.0"/>
    </dxf>
    <dxf>
      <numFmt numFmtId="164" formatCode="0.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144"/>
  <sheetViews>
    <sheetView tabSelected="1" zoomScaleNormal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A40" sqref="A40"/>
    </sheetView>
  </sheetViews>
  <sheetFormatPr defaultColWidth="9.08984375" defaultRowHeight="13.5" x14ac:dyDescent="0.3"/>
  <cols>
    <col min="1" max="1" width="45.81640625" style="1" customWidth="1"/>
    <col min="2" max="2" width="8.08984375" style="2" customWidth="1"/>
    <col min="3" max="4" width="10.08984375" style="34" customWidth="1"/>
    <col min="5" max="5" width="10.08984375" style="34" hidden="1" customWidth="1"/>
    <col min="6" max="6" width="10.08984375" style="34" customWidth="1"/>
    <col min="7" max="7" width="10" style="1" customWidth="1"/>
    <col min="8" max="8" width="8.54296875" style="1" hidden="1" customWidth="1"/>
    <col min="9" max="9" width="8.54296875" style="1" customWidth="1"/>
    <col min="10" max="10" width="7.36328125" style="1" customWidth="1"/>
    <col min="11" max="11" width="7.36328125" style="1" hidden="1" customWidth="1"/>
    <col min="12" max="12" width="7.36328125" style="1" customWidth="1"/>
    <col min="13" max="13" width="7.36328125" style="75" customWidth="1"/>
    <col min="14" max="14" width="7.36328125" style="1" hidden="1" customWidth="1"/>
    <col min="15" max="16" width="7.36328125" style="1" customWidth="1"/>
    <col min="17" max="17" width="7.36328125" style="1" hidden="1" customWidth="1"/>
    <col min="18" max="18" width="7.36328125" style="1" customWidth="1"/>
    <col min="19" max="19" width="8.453125" style="1" customWidth="1"/>
    <col min="20" max="20" width="7.36328125" style="1" hidden="1" customWidth="1"/>
    <col min="21" max="21" width="7.36328125" style="1" customWidth="1"/>
    <col min="22" max="23" width="7.54296875" style="1" customWidth="1"/>
    <col min="24" max="24" width="7.453125" style="1" customWidth="1"/>
    <col min="25" max="25" width="6.08984375" style="1" hidden="1" customWidth="1"/>
    <col min="26" max="26" width="6.08984375" style="1" customWidth="1"/>
    <col min="27" max="27" width="6.453125" style="1" customWidth="1"/>
    <col min="28" max="28" width="6.453125" style="1" hidden="1" customWidth="1"/>
    <col min="29" max="29" width="7.6328125" style="1" customWidth="1"/>
    <col min="30" max="30" width="8.08984375" style="1" customWidth="1"/>
    <col min="31" max="31" width="8.453125" style="1" customWidth="1"/>
    <col min="32" max="32" width="8.08984375" style="1" customWidth="1"/>
    <col min="33" max="33" width="6.54296875" style="33" customWidth="1"/>
    <col min="34" max="35" width="7" style="1" customWidth="1"/>
    <col min="36" max="39" width="9.08984375" style="1" customWidth="1"/>
    <col min="40" max="16384" width="9.08984375" style="30"/>
  </cols>
  <sheetData>
    <row r="1" spans="1:39" x14ac:dyDescent="0.3">
      <c r="C1" s="3"/>
      <c r="D1" s="3"/>
      <c r="E1" s="3"/>
      <c r="F1" s="3"/>
      <c r="G1" s="4"/>
      <c r="H1" s="5"/>
      <c r="I1" s="5"/>
      <c r="J1" s="5"/>
      <c r="K1" s="5"/>
      <c r="L1" s="5"/>
      <c r="M1" s="6"/>
      <c r="N1" s="5"/>
      <c r="O1" s="5"/>
      <c r="P1" s="5"/>
      <c r="Q1" s="5"/>
      <c r="R1" s="5"/>
      <c r="S1" s="5"/>
      <c r="T1" s="5"/>
      <c r="U1" s="5"/>
      <c r="AA1" s="7"/>
      <c r="AB1" s="7"/>
    </row>
    <row r="2" spans="1:39" x14ac:dyDescent="0.3">
      <c r="A2" s="1" t="s">
        <v>155</v>
      </c>
      <c r="C2" s="3"/>
      <c r="D2" s="3"/>
      <c r="E2" s="3"/>
      <c r="F2" s="3"/>
      <c r="G2" s="8"/>
      <c r="H2" s="5"/>
      <c r="I2" s="5"/>
      <c r="J2" s="5"/>
      <c r="K2" s="5"/>
      <c r="L2" s="5"/>
      <c r="M2" s="6"/>
      <c r="N2" s="5"/>
      <c r="O2" s="5"/>
      <c r="P2" s="5"/>
      <c r="Q2" s="5"/>
      <c r="R2" s="5"/>
      <c r="S2" s="5"/>
      <c r="T2" s="5"/>
      <c r="U2" s="5"/>
      <c r="AA2" s="7"/>
      <c r="AB2" s="7"/>
    </row>
    <row r="3" spans="1:39" ht="14" thickBot="1" x14ac:dyDescent="0.35">
      <c r="A3" s="1" t="s">
        <v>132</v>
      </c>
      <c r="B3" s="9"/>
      <c r="C3" s="10"/>
      <c r="D3" s="3"/>
      <c r="E3" s="3"/>
      <c r="F3" s="3"/>
      <c r="G3" s="4"/>
      <c r="H3" s="5"/>
      <c r="I3" s="5"/>
      <c r="J3" s="5"/>
      <c r="K3" s="5"/>
      <c r="L3" s="5"/>
      <c r="M3" s="6"/>
      <c r="N3" s="5"/>
      <c r="O3" s="5"/>
      <c r="P3" s="5"/>
      <c r="Q3" s="5"/>
      <c r="R3" s="5"/>
      <c r="Y3" s="7"/>
      <c r="Z3" s="7"/>
      <c r="AA3" s="7"/>
      <c r="AB3" s="7"/>
    </row>
    <row r="4" spans="1:39" ht="14" hidden="1" customHeight="1" thickBot="1" x14ac:dyDescent="0.35">
      <c r="A4" s="11"/>
      <c r="B4" s="12"/>
      <c r="C4" s="13"/>
      <c r="D4" s="13"/>
      <c r="E4" s="154" t="s">
        <v>0</v>
      </c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F4" s="30"/>
      <c r="AG4" s="30"/>
      <c r="AH4" s="30"/>
      <c r="AI4" s="30"/>
      <c r="AJ4" s="30"/>
      <c r="AK4" s="30"/>
      <c r="AL4" s="30"/>
      <c r="AM4" s="30"/>
    </row>
    <row r="5" spans="1:39" ht="21" hidden="1" customHeight="1" x14ac:dyDescent="0.3">
      <c r="A5" s="11"/>
      <c r="B5" s="12"/>
      <c r="C5" s="13"/>
      <c r="D5" s="155" t="s">
        <v>1</v>
      </c>
      <c r="E5" s="155"/>
      <c r="F5" s="92"/>
      <c r="G5" s="155" t="s">
        <v>2</v>
      </c>
      <c r="H5" s="155"/>
      <c r="I5" s="92"/>
      <c r="J5" s="155" t="s">
        <v>3</v>
      </c>
      <c r="K5" s="155"/>
      <c r="L5" s="92"/>
      <c r="M5" s="155" t="s">
        <v>4</v>
      </c>
      <c r="N5" s="155"/>
      <c r="O5" s="92"/>
      <c r="P5" s="155" t="s">
        <v>5</v>
      </c>
      <c r="Q5" s="155"/>
      <c r="R5" s="92"/>
      <c r="S5" s="156" t="s">
        <v>6</v>
      </c>
      <c r="T5" s="156"/>
      <c r="U5" s="93"/>
      <c r="V5" s="14" t="s">
        <v>7</v>
      </c>
      <c r="W5" s="14"/>
      <c r="X5" s="155" t="s">
        <v>8</v>
      </c>
      <c r="Y5" s="155"/>
      <c r="Z5" s="92"/>
      <c r="AA5" s="155" t="s">
        <v>9</v>
      </c>
      <c r="AB5" s="155"/>
      <c r="AF5" s="30"/>
      <c r="AG5" s="30"/>
      <c r="AH5" s="30"/>
      <c r="AI5" s="30"/>
      <c r="AJ5" s="30"/>
      <c r="AK5" s="30"/>
      <c r="AL5" s="30"/>
      <c r="AM5" s="30"/>
    </row>
    <row r="6" spans="1:39" ht="14" hidden="1" customHeight="1" thickBot="1" x14ac:dyDescent="0.35">
      <c r="A6" s="15"/>
      <c r="B6" s="16"/>
      <c r="C6" s="17"/>
      <c r="D6" s="17"/>
      <c r="E6" s="18">
        <v>8400</v>
      </c>
      <c r="F6" s="18"/>
      <c r="G6" s="15"/>
      <c r="H6" s="16">
        <v>2000</v>
      </c>
      <c r="I6" s="16"/>
      <c r="J6" s="15"/>
      <c r="K6" s="18">
        <v>70</v>
      </c>
      <c r="L6" s="18"/>
      <c r="M6" s="19"/>
      <c r="N6" s="18">
        <v>20</v>
      </c>
      <c r="O6" s="18"/>
      <c r="P6" s="15"/>
      <c r="Q6" s="18">
        <v>260</v>
      </c>
      <c r="R6" s="18"/>
      <c r="S6" s="15"/>
      <c r="T6" s="20">
        <v>90</v>
      </c>
      <c r="U6" s="20"/>
      <c r="V6" s="16" t="s">
        <v>10</v>
      </c>
      <c r="W6" s="16"/>
      <c r="X6" s="15"/>
      <c r="Y6" s="18">
        <v>50</v>
      </c>
      <c r="Z6" s="18"/>
      <c r="AA6" s="21"/>
      <c r="AB6" s="18">
        <v>6</v>
      </c>
      <c r="AF6" s="30"/>
      <c r="AG6" s="30"/>
      <c r="AH6" s="30"/>
      <c r="AI6" s="30"/>
      <c r="AJ6" s="30"/>
      <c r="AK6" s="30"/>
      <c r="AL6" s="30"/>
      <c r="AM6" s="30"/>
    </row>
    <row r="7" spans="1:39" ht="14" hidden="1" customHeight="1" thickBot="1" x14ac:dyDescent="0.35">
      <c r="D7" s="35"/>
      <c r="E7" s="36"/>
      <c r="F7" s="36"/>
      <c r="G7" s="22"/>
      <c r="H7" s="22"/>
      <c r="I7" s="22"/>
      <c r="J7" s="22"/>
      <c r="K7" s="22"/>
      <c r="L7" s="22"/>
      <c r="M7" s="23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4"/>
      <c r="AF7" s="30"/>
      <c r="AG7" s="30"/>
      <c r="AH7" s="30"/>
      <c r="AI7" s="30"/>
      <c r="AJ7" s="30"/>
      <c r="AK7" s="30"/>
      <c r="AL7" s="30"/>
      <c r="AM7" s="30"/>
    </row>
    <row r="8" spans="1:39" ht="46" customHeight="1" thickBot="1" x14ac:dyDescent="0.35">
      <c r="A8" s="160" t="s">
        <v>11</v>
      </c>
      <c r="B8" s="162" t="s">
        <v>134</v>
      </c>
      <c r="C8" s="157" t="s">
        <v>1</v>
      </c>
      <c r="D8" s="158"/>
      <c r="E8" s="90"/>
      <c r="F8" s="157" t="s">
        <v>2</v>
      </c>
      <c r="G8" s="158"/>
      <c r="H8" s="89"/>
      <c r="I8" s="157" t="s">
        <v>3</v>
      </c>
      <c r="J8" s="158"/>
      <c r="K8" s="90"/>
      <c r="L8" s="165" t="s">
        <v>12</v>
      </c>
      <c r="M8" s="166"/>
      <c r="N8" s="91"/>
      <c r="O8" s="157" t="s">
        <v>5</v>
      </c>
      <c r="P8" s="158"/>
      <c r="Q8" s="90"/>
      <c r="R8" s="157" t="s">
        <v>13</v>
      </c>
      <c r="S8" s="158"/>
      <c r="T8" s="90"/>
      <c r="U8" s="157" t="s">
        <v>7</v>
      </c>
      <c r="V8" s="164"/>
      <c r="W8" s="157" t="s">
        <v>8</v>
      </c>
      <c r="X8" s="158"/>
      <c r="Y8" s="90"/>
      <c r="Z8" s="157" t="s">
        <v>9</v>
      </c>
      <c r="AA8" s="159"/>
      <c r="AB8" s="90"/>
      <c r="AE8" s="30"/>
      <c r="AF8" s="30"/>
      <c r="AG8" s="30"/>
      <c r="AH8" s="30"/>
      <c r="AI8" s="30"/>
      <c r="AJ8" s="30"/>
      <c r="AK8" s="30"/>
      <c r="AL8" s="30"/>
      <c r="AM8" s="30"/>
    </row>
    <row r="9" spans="1:39" ht="26.5" thickBot="1" x14ac:dyDescent="0.35">
      <c r="A9" s="161"/>
      <c r="B9" s="163"/>
      <c r="C9" s="25" t="s">
        <v>14</v>
      </c>
      <c r="D9" s="26" t="s">
        <v>15</v>
      </c>
      <c r="E9" s="27" t="s">
        <v>16</v>
      </c>
      <c r="F9" s="26" t="s">
        <v>14</v>
      </c>
      <c r="G9" s="26" t="s">
        <v>15</v>
      </c>
      <c r="H9" s="28" t="s">
        <v>16</v>
      </c>
      <c r="I9" s="25" t="s">
        <v>14</v>
      </c>
      <c r="J9" s="26" t="s">
        <v>15</v>
      </c>
      <c r="K9" s="27" t="s">
        <v>17</v>
      </c>
      <c r="L9" s="26" t="s">
        <v>14</v>
      </c>
      <c r="M9" s="26" t="s">
        <v>15</v>
      </c>
      <c r="N9" s="28" t="s">
        <v>16</v>
      </c>
      <c r="O9" s="25" t="s">
        <v>14</v>
      </c>
      <c r="P9" s="26" t="s">
        <v>15</v>
      </c>
      <c r="Q9" s="27" t="s">
        <v>17</v>
      </c>
      <c r="R9" s="26" t="s">
        <v>14</v>
      </c>
      <c r="S9" s="26" t="s">
        <v>15</v>
      </c>
      <c r="T9" s="28" t="s">
        <v>17</v>
      </c>
      <c r="U9" s="25" t="s">
        <v>14</v>
      </c>
      <c r="V9" s="29" t="s">
        <v>15</v>
      </c>
      <c r="W9" s="26" t="s">
        <v>14</v>
      </c>
      <c r="X9" s="26" t="s">
        <v>15</v>
      </c>
      <c r="Y9" s="28" t="s">
        <v>17</v>
      </c>
      <c r="Z9" s="25" t="s">
        <v>14</v>
      </c>
      <c r="AA9" s="96" t="s">
        <v>15</v>
      </c>
      <c r="AB9" s="94" t="s">
        <v>17</v>
      </c>
      <c r="AE9" s="30"/>
      <c r="AF9" s="30"/>
      <c r="AG9" s="30"/>
      <c r="AH9" s="30"/>
      <c r="AI9" s="30"/>
      <c r="AJ9" s="30"/>
      <c r="AK9" s="30"/>
      <c r="AL9" s="30"/>
      <c r="AM9" s="30"/>
    </row>
    <row r="10" spans="1:39" ht="14" customHeight="1" thickTop="1" x14ac:dyDescent="0.3">
      <c r="A10" s="128" t="s">
        <v>118</v>
      </c>
      <c r="B10" s="37"/>
      <c r="C10" s="38"/>
      <c r="D10" s="37"/>
      <c r="E10" s="39"/>
      <c r="F10" s="37"/>
      <c r="G10" s="37"/>
      <c r="H10" s="37"/>
      <c r="I10" s="38"/>
      <c r="J10" s="37"/>
      <c r="K10" s="39"/>
      <c r="L10" s="37"/>
      <c r="M10" s="40"/>
      <c r="N10" s="37"/>
      <c r="O10" s="38"/>
      <c r="P10" s="37"/>
      <c r="Q10" s="39"/>
      <c r="R10" s="37"/>
      <c r="S10" s="40"/>
      <c r="T10" s="37"/>
      <c r="U10" s="38"/>
      <c r="V10" s="39"/>
      <c r="W10" s="37"/>
      <c r="X10" s="37"/>
      <c r="Y10" s="37"/>
      <c r="Z10" s="38"/>
      <c r="AA10" s="97"/>
      <c r="AB10" s="39"/>
      <c r="AE10" s="30"/>
      <c r="AF10" s="30"/>
      <c r="AG10" s="30"/>
      <c r="AH10" s="30"/>
      <c r="AI10" s="30"/>
      <c r="AJ10" s="30"/>
      <c r="AK10" s="30"/>
      <c r="AL10" s="30"/>
      <c r="AM10" s="30"/>
    </row>
    <row r="11" spans="1:39" ht="13.5" customHeight="1" x14ac:dyDescent="0.3">
      <c r="A11" s="129" t="s">
        <v>18</v>
      </c>
      <c r="B11" s="130">
        <v>100</v>
      </c>
      <c r="C11" s="131">
        <f t="shared" ref="C11:C30" si="0">D11/B11*100</f>
        <v>1068.8700000000001</v>
      </c>
      <c r="D11" s="54">
        <f t="shared" ref="D11:D19" si="1">IF(AND(J11&lt;&gt;"",P11&lt;&gt;"",X11&lt;&gt;"",V11&lt;&gt;""),(P11+X11)*17+(J11*37)+(V11*8),"not complete")</f>
        <v>1068.8700000000001</v>
      </c>
      <c r="E11" s="41">
        <f t="shared" ref="E11:E34" si="2">+(D11/$E$6)*100</f>
        <v>12.724642857142859</v>
      </c>
      <c r="F11" s="42">
        <f t="shared" ref="F11:F30" si="3">G11/B11*100</f>
        <v>254.33499999999998</v>
      </c>
      <c r="G11" s="54">
        <f t="shared" ref="G11:G21" si="4">IF(AND(J11&lt;&gt;"",P11&lt;&gt;"",X11&lt;&gt;"",V11&lt;&gt;""),(P11+X11)*4+(J11*9)+(V11*2),"not complete")</f>
        <v>254.33499999999998</v>
      </c>
      <c r="H11" s="43">
        <f t="shared" ref="H11:H34" si="5">+(G11/$H$6)*100</f>
        <v>12.716749999999999</v>
      </c>
      <c r="I11" s="44">
        <f t="shared" ref="I11:I30" si="6">J11/B11*100</f>
        <v>8.8469999999999995</v>
      </c>
      <c r="J11" s="45">
        <v>8.8469999999999995</v>
      </c>
      <c r="K11" s="41">
        <f t="shared" ref="K11:K34" si="7">+(J11/$K$6)*100</f>
        <v>12.638571428571426</v>
      </c>
      <c r="L11" s="46">
        <f t="shared" ref="L11:L30" si="8">M11/B11*100</f>
        <v>3.4740000000000002</v>
      </c>
      <c r="M11" s="45">
        <v>3.4740000000000002</v>
      </c>
      <c r="N11" s="43">
        <f t="shared" ref="N11:N34" si="9">+(M11/$N$6)*100</f>
        <v>17.37</v>
      </c>
      <c r="O11" s="47">
        <f t="shared" ref="O11:O30" si="10">P11/B11*100</f>
        <v>29.537999999999997</v>
      </c>
      <c r="P11" s="45">
        <v>29.538</v>
      </c>
      <c r="Q11" s="48">
        <f t="shared" ref="Q11:Q30" si="11">+(P11/$Q$6)*100</f>
        <v>11.360769230769231</v>
      </c>
      <c r="R11" s="49">
        <f t="shared" ref="R11:R30" si="12">S11/B11*100</f>
        <v>6.641</v>
      </c>
      <c r="S11" s="45">
        <v>6.641</v>
      </c>
      <c r="T11" s="43">
        <f t="shared" ref="T11:T34" si="13">+(S11/$T$6)*100</f>
        <v>7.3788888888888886</v>
      </c>
      <c r="U11" s="44">
        <f t="shared" ref="U11:U30" si="14">V11/B11*100</f>
        <v>1.9900000000000002</v>
      </c>
      <c r="V11" s="50">
        <v>1.99</v>
      </c>
      <c r="W11" s="51">
        <f t="shared" ref="W11:W30" si="15">X11/B11*100</f>
        <v>13.144999999999998</v>
      </c>
      <c r="X11" s="45">
        <v>13.145</v>
      </c>
      <c r="Y11" s="52">
        <f t="shared" ref="Y11:Y30" si="16">+(X11/$Y$6)*100</f>
        <v>26.289999999999996</v>
      </c>
      <c r="Z11" s="53">
        <f t="shared" ref="Z11:Z30" si="17">AA11/B11*100</f>
        <v>1.2649999999999999</v>
      </c>
      <c r="AA11" s="98">
        <v>1.2649999999999999</v>
      </c>
      <c r="AB11" s="95">
        <f t="shared" ref="AB11:AB34" si="18">(AA11/$AB$6)*100</f>
        <v>21.083333333333332</v>
      </c>
      <c r="AE11" s="30"/>
      <c r="AF11" s="30"/>
      <c r="AG11" s="30"/>
      <c r="AH11" s="30"/>
      <c r="AI11" s="30"/>
      <c r="AJ11" s="30"/>
      <c r="AK11" s="30"/>
      <c r="AL11" s="30"/>
      <c r="AM11" s="30"/>
    </row>
    <row r="12" spans="1:39" ht="13.5" customHeight="1" x14ac:dyDescent="0.3">
      <c r="A12" s="129" t="s">
        <v>119</v>
      </c>
      <c r="B12" s="130">
        <v>129</v>
      </c>
      <c r="C12" s="131">
        <f t="shared" si="0"/>
        <v>852.93798449612393</v>
      </c>
      <c r="D12" s="54">
        <f t="shared" ref="D12" si="19">IF(AND(J12&lt;&gt;"",P12&lt;&gt;"",X12&lt;&gt;"",V12&lt;&gt;""),(P12+X12)*17+(J12*37)+(V12*8),"not complete")</f>
        <v>1100.29</v>
      </c>
      <c r="E12" s="41">
        <f t="shared" ref="E12" si="20">+(D12/$E$6)*100</f>
        <v>13.098690476190475</v>
      </c>
      <c r="F12" s="42">
        <f t="shared" si="3"/>
        <v>202.90697674418604</v>
      </c>
      <c r="G12" s="54">
        <f t="shared" ref="G12" si="21">IF(AND(J12&lt;&gt;"",P12&lt;&gt;"",X12&lt;&gt;"",V12&lt;&gt;""),(P12+X12)*4+(J12*9)+(V12*2),"not complete")</f>
        <v>261.75</v>
      </c>
      <c r="H12" s="43">
        <f t="shared" ref="H12" si="22">+(G12/$H$6)*100</f>
        <v>13.087499999999999</v>
      </c>
      <c r="I12" s="44">
        <f t="shared" si="6"/>
        <v>6.0697674418604652</v>
      </c>
      <c r="J12" s="45">
        <v>7.83</v>
      </c>
      <c r="K12" s="41">
        <f t="shared" ref="K12" si="23">+(J12/$K$6)*100</f>
        <v>11.185714285714287</v>
      </c>
      <c r="L12" s="46">
        <f t="shared" si="8"/>
        <v>2.4961240310077524</v>
      </c>
      <c r="M12" s="45">
        <v>3.22</v>
      </c>
      <c r="N12" s="43">
        <f t="shared" ref="N12" si="24">+(M12/$N$6)*100</f>
        <v>16.100000000000001</v>
      </c>
      <c r="O12" s="47">
        <f t="shared" si="10"/>
        <v>26.891472868217054</v>
      </c>
      <c r="P12" s="45">
        <v>34.69</v>
      </c>
      <c r="Q12" s="48">
        <f t="shared" ref="Q12" si="25">+(P12/$Q$6)*100</f>
        <v>13.342307692307692</v>
      </c>
      <c r="R12" s="49">
        <f t="shared" si="12"/>
        <v>6.4806201550387588</v>
      </c>
      <c r="S12" s="45">
        <v>8.36</v>
      </c>
      <c r="T12" s="43">
        <f t="shared" ref="T12" si="26">+(S12/$T$6)*100</f>
        <v>9.2888888888888879</v>
      </c>
      <c r="U12" s="44">
        <f t="shared" si="14"/>
        <v>3.6589147286821699</v>
      </c>
      <c r="V12" s="50">
        <v>4.72</v>
      </c>
      <c r="W12" s="51">
        <f t="shared" si="15"/>
        <v>8.3488372093023244</v>
      </c>
      <c r="X12" s="45">
        <v>10.77</v>
      </c>
      <c r="Y12" s="52">
        <f t="shared" ref="Y12" si="27">+(X12/$Y$6)*100</f>
        <v>21.54</v>
      </c>
      <c r="Z12" s="53">
        <f t="shared" si="17"/>
        <v>1.0077519379844961</v>
      </c>
      <c r="AA12" s="98">
        <v>1.3</v>
      </c>
      <c r="AB12" s="95">
        <f t="shared" ref="AB12" si="28">(AA12/$AB$6)*100</f>
        <v>21.666666666666668</v>
      </c>
      <c r="AE12" s="30"/>
      <c r="AF12" s="30"/>
      <c r="AG12" s="30"/>
      <c r="AH12" s="30"/>
      <c r="AI12" s="30"/>
      <c r="AJ12" s="30"/>
      <c r="AK12" s="30"/>
      <c r="AL12" s="30"/>
      <c r="AM12" s="30"/>
    </row>
    <row r="13" spans="1:39" ht="13.5" customHeight="1" x14ac:dyDescent="0.3">
      <c r="A13" s="129" t="s">
        <v>19</v>
      </c>
      <c r="B13" s="130">
        <v>113</v>
      </c>
      <c r="C13" s="131">
        <f t="shared" si="0"/>
        <v>1126.9026548672566</v>
      </c>
      <c r="D13" s="54">
        <f t="shared" si="1"/>
        <v>1273.4000000000001</v>
      </c>
      <c r="E13" s="41">
        <f t="shared" si="2"/>
        <v>15.159523809523812</v>
      </c>
      <c r="F13" s="42">
        <f t="shared" si="3"/>
        <v>268.67256637168146</v>
      </c>
      <c r="G13" s="54">
        <f t="shared" si="4"/>
        <v>303.60000000000002</v>
      </c>
      <c r="H13" s="43">
        <f t="shared" si="5"/>
        <v>15.180000000000001</v>
      </c>
      <c r="I13" s="44">
        <f t="shared" si="6"/>
        <v>11.260176991150443</v>
      </c>
      <c r="J13" s="45">
        <v>12.724</v>
      </c>
      <c r="K13" s="41">
        <f t="shared" si="7"/>
        <v>18.177142857142858</v>
      </c>
      <c r="L13" s="46">
        <f t="shared" si="8"/>
        <v>5.4212389380530972</v>
      </c>
      <c r="M13" s="45">
        <v>6.1260000000000003</v>
      </c>
      <c r="N13" s="43">
        <f t="shared" si="9"/>
        <v>30.630000000000003</v>
      </c>
      <c r="O13" s="47">
        <f t="shared" si="10"/>
        <v>26.884955752212385</v>
      </c>
      <c r="P13" s="45">
        <v>30.38</v>
      </c>
      <c r="Q13" s="48">
        <f t="shared" si="11"/>
        <v>11.684615384615384</v>
      </c>
      <c r="R13" s="49">
        <f t="shared" si="12"/>
        <v>6.4212389380530972</v>
      </c>
      <c r="S13" s="45">
        <v>7.2560000000000002</v>
      </c>
      <c r="T13" s="43">
        <f t="shared" si="13"/>
        <v>8.0622222222222213</v>
      </c>
      <c r="U13" s="44">
        <f t="shared" si="14"/>
        <v>1.7610619469026547</v>
      </c>
      <c r="V13" s="50">
        <v>1.99</v>
      </c>
      <c r="W13" s="51">
        <f t="shared" si="15"/>
        <v>14.067256637168143</v>
      </c>
      <c r="X13" s="45">
        <v>15.896000000000001</v>
      </c>
      <c r="Y13" s="52">
        <f t="shared" si="16"/>
        <v>31.792000000000005</v>
      </c>
      <c r="Z13" s="53">
        <f t="shared" si="17"/>
        <v>1.5053097345132742</v>
      </c>
      <c r="AA13" s="98">
        <v>1.7010000000000001</v>
      </c>
      <c r="AB13" s="95">
        <f t="shared" si="18"/>
        <v>28.35</v>
      </c>
      <c r="AE13" s="30"/>
      <c r="AF13" s="30"/>
      <c r="AG13" s="30"/>
      <c r="AH13" s="30"/>
      <c r="AI13" s="30"/>
      <c r="AJ13" s="30"/>
      <c r="AK13" s="30"/>
      <c r="AL13" s="30"/>
      <c r="AM13" s="30"/>
    </row>
    <row r="14" spans="1:39" ht="13.5" customHeight="1" x14ac:dyDescent="0.3">
      <c r="A14" s="129" t="s">
        <v>120</v>
      </c>
      <c r="B14" s="130">
        <v>144</v>
      </c>
      <c r="C14" s="131">
        <f t="shared" si="0"/>
        <v>905.8125</v>
      </c>
      <c r="D14" s="54">
        <f t="shared" ref="D14" si="29">IF(AND(J14&lt;&gt;"",P14&lt;&gt;"",X14&lt;&gt;"",V14&lt;&gt;""),(P14+X14)*17+(J14*37)+(V14*8),"not complete")</f>
        <v>1304.3700000000001</v>
      </c>
      <c r="E14" s="41">
        <f t="shared" ref="E14" si="30">+(D14/$E$6)*100</f>
        <v>15.528214285714286</v>
      </c>
      <c r="F14" s="42">
        <f t="shared" si="3"/>
        <v>215.90972222222226</v>
      </c>
      <c r="G14" s="54">
        <f t="shared" ref="G14" si="31">IF(AND(J14&lt;&gt;"",P14&lt;&gt;"",X14&lt;&gt;"",V14&lt;&gt;""),(P14+X14)*4+(J14*9)+(V14*2),"not complete")</f>
        <v>310.91000000000003</v>
      </c>
      <c r="H14" s="43">
        <f t="shared" ref="H14" si="32">+(G14/$H$6)*100</f>
        <v>15.545500000000001</v>
      </c>
      <c r="I14" s="44">
        <f t="shared" si="6"/>
        <v>8.1319444444444446</v>
      </c>
      <c r="J14" s="45">
        <v>11.71</v>
      </c>
      <c r="K14" s="41">
        <f t="shared" ref="K14" si="33">+(J14/$K$6)*100</f>
        <v>16.728571428571428</v>
      </c>
      <c r="L14" s="46">
        <f t="shared" si="8"/>
        <v>4.0763888888888893</v>
      </c>
      <c r="M14" s="45">
        <v>5.87</v>
      </c>
      <c r="N14" s="43">
        <f t="shared" ref="N14" si="34">+(M14/$N$6)*100</f>
        <v>29.349999999999998</v>
      </c>
      <c r="O14" s="47">
        <f t="shared" si="10"/>
        <v>24.673611111111114</v>
      </c>
      <c r="P14" s="45">
        <v>35.53</v>
      </c>
      <c r="Q14" s="48">
        <f t="shared" ref="Q14" si="35">+(P14/$Q$6)*100</f>
        <v>13.665384615384616</v>
      </c>
      <c r="R14" s="49">
        <f t="shared" si="12"/>
        <v>6.229166666666667</v>
      </c>
      <c r="S14" s="45">
        <v>8.9700000000000006</v>
      </c>
      <c r="T14" s="43">
        <f t="shared" ref="T14" si="36">+(S14/$T$6)*100</f>
        <v>9.9666666666666668</v>
      </c>
      <c r="U14" s="44">
        <f t="shared" si="14"/>
        <v>3.2777777777777772</v>
      </c>
      <c r="V14" s="50">
        <v>4.72</v>
      </c>
      <c r="W14" s="51">
        <f t="shared" si="15"/>
        <v>9.3680555555555554</v>
      </c>
      <c r="X14" s="45">
        <v>13.49</v>
      </c>
      <c r="Y14" s="52">
        <f t="shared" ref="Y14" si="37">+(X14/$Y$6)*100</f>
        <v>26.979999999999997</v>
      </c>
      <c r="Z14" s="53">
        <f t="shared" si="17"/>
        <v>1.2083333333333333</v>
      </c>
      <c r="AA14" s="98">
        <v>1.74</v>
      </c>
      <c r="AB14" s="95">
        <f t="shared" ref="AB14" si="38">(AA14/$AB$6)*100</f>
        <v>28.999999999999996</v>
      </c>
      <c r="AE14" s="30"/>
      <c r="AF14" s="30"/>
      <c r="AG14" s="30"/>
      <c r="AH14" s="30"/>
      <c r="AI14" s="30"/>
      <c r="AJ14" s="30"/>
      <c r="AK14" s="30"/>
      <c r="AL14" s="30"/>
      <c r="AM14" s="30"/>
    </row>
    <row r="15" spans="1:39" ht="13.5" customHeight="1" x14ac:dyDescent="0.3">
      <c r="A15" s="129" t="s">
        <v>20</v>
      </c>
      <c r="B15" s="130">
        <v>204</v>
      </c>
      <c r="C15" s="131">
        <f t="shared" si="0"/>
        <v>1032.3529411764707</v>
      </c>
      <c r="D15" s="54">
        <v>2106</v>
      </c>
      <c r="E15" s="41">
        <f t="shared" si="2"/>
        <v>25.071428571428573</v>
      </c>
      <c r="F15" s="42">
        <f t="shared" si="3"/>
        <v>246.56862745098042</v>
      </c>
      <c r="G15" s="54">
        <v>503</v>
      </c>
      <c r="H15" s="43">
        <f t="shared" si="5"/>
        <v>25.15</v>
      </c>
      <c r="I15" s="44">
        <f t="shared" si="6"/>
        <v>12.254901960784313</v>
      </c>
      <c r="J15" s="45">
        <v>25</v>
      </c>
      <c r="K15" s="41">
        <f t="shared" si="7"/>
        <v>35.714285714285715</v>
      </c>
      <c r="L15" s="46">
        <f t="shared" si="8"/>
        <v>4.7549019607843137</v>
      </c>
      <c r="M15" s="45">
        <v>9.6999999999999993</v>
      </c>
      <c r="N15" s="43">
        <f t="shared" si="9"/>
        <v>48.5</v>
      </c>
      <c r="O15" s="47">
        <f t="shared" si="10"/>
        <v>20.353921568627449</v>
      </c>
      <c r="P15" s="45">
        <v>41.521999999999998</v>
      </c>
      <c r="Q15" s="48">
        <f t="shared" si="11"/>
        <v>15.969999999999999</v>
      </c>
      <c r="R15" s="49">
        <f t="shared" si="12"/>
        <v>4.1666666666666661</v>
      </c>
      <c r="S15" s="45">
        <v>8.5</v>
      </c>
      <c r="T15" s="43">
        <f t="shared" si="13"/>
        <v>9.4444444444444446</v>
      </c>
      <c r="U15" s="44">
        <f t="shared" si="14"/>
        <v>1.5426470588235293</v>
      </c>
      <c r="V15" s="50">
        <v>3.1469999999999998</v>
      </c>
      <c r="W15" s="51">
        <f t="shared" si="15"/>
        <v>13.025980392156864</v>
      </c>
      <c r="X15" s="45">
        <v>26.573</v>
      </c>
      <c r="Y15" s="52">
        <f t="shared" si="16"/>
        <v>53.146000000000001</v>
      </c>
      <c r="Z15" s="53">
        <f t="shared" si="17"/>
        <v>1.0784313725490198</v>
      </c>
      <c r="AA15" s="98">
        <v>2.2000000000000002</v>
      </c>
      <c r="AB15" s="95">
        <f t="shared" si="18"/>
        <v>36.666666666666671</v>
      </c>
      <c r="AE15" s="30"/>
      <c r="AF15" s="30"/>
      <c r="AG15" s="30"/>
      <c r="AH15" s="30"/>
      <c r="AI15" s="30"/>
      <c r="AJ15" s="30"/>
      <c r="AK15" s="30"/>
      <c r="AL15" s="30"/>
      <c r="AM15" s="30"/>
    </row>
    <row r="16" spans="1:39" ht="13.5" customHeight="1" x14ac:dyDescent="0.3">
      <c r="A16" s="129" t="s">
        <v>21</v>
      </c>
      <c r="B16" s="130">
        <v>165</v>
      </c>
      <c r="C16" s="131">
        <f t="shared" si="0"/>
        <v>1135.661818181818</v>
      </c>
      <c r="D16" s="54">
        <f t="shared" si="1"/>
        <v>1873.8419999999999</v>
      </c>
      <c r="E16" s="41">
        <f t="shared" si="2"/>
        <v>22.307642857142856</v>
      </c>
      <c r="F16" s="42">
        <f t="shared" si="3"/>
        <v>271.5569696969697</v>
      </c>
      <c r="G16" s="54">
        <f t="shared" si="4"/>
        <v>448.06900000000002</v>
      </c>
      <c r="H16" s="43">
        <f t="shared" si="5"/>
        <v>22.403449999999999</v>
      </c>
      <c r="I16" s="44">
        <f t="shared" si="6"/>
        <v>14.269696969696971</v>
      </c>
      <c r="J16" s="45">
        <v>23.545000000000002</v>
      </c>
      <c r="K16" s="41">
        <f t="shared" si="7"/>
        <v>33.635714285714286</v>
      </c>
      <c r="L16" s="46">
        <f t="shared" si="8"/>
        <v>7.2254545454545465</v>
      </c>
      <c r="M16" s="45">
        <v>11.922000000000001</v>
      </c>
      <c r="N16" s="43">
        <f t="shared" si="9"/>
        <v>59.610000000000007</v>
      </c>
      <c r="O16" s="47">
        <f t="shared" si="10"/>
        <v>18.966666666666669</v>
      </c>
      <c r="P16" s="45">
        <v>31.295000000000002</v>
      </c>
      <c r="Q16" s="48">
        <f t="shared" si="11"/>
        <v>12.036538461538463</v>
      </c>
      <c r="R16" s="49">
        <f t="shared" si="12"/>
        <v>4.7781818181818183</v>
      </c>
      <c r="S16" s="45">
        <v>7.8840000000000003</v>
      </c>
      <c r="T16" s="43">
        <f t="shared" si="13"/>
        <v>8.76</v>
      </c>
      <c r="U16" s="44">
        <f t="shared" si="14"/>
        <v>1.2363636363636363</v>
      </c>
      <c r="V16" s="50">
        <v>2.04</v>
      </c>
      <c r="W16" s="51">
        <f t="shared" si="15"/>
        <v>16.197575757575759</v>
      </c>
      <c r="X16" s="45">
        <v>26.725999999999999</v>
      </c>
      <c r="Y16" s="52">
        <f t="shared" si="16"/>
        <v>53.451999999999998</v>
      </c>
      <c r="Z16" s="53">
        <f t="shared" si="17"/>
        <v>1.5224242424242425</v>
      </c>
      <c r="AA16" s="98">
        <v>2.512</v>
      </c>
      <c r="AB16" s="95">
        <f t="shared" si="18"/>
        <v>41.866666666666667</v>
      </c>
      <c r="AE16" s="30"/>
      <c r="AF16" s="30"/>
      <c r="AG16" s="30"/>
      <c r="AH16" s="30"/>
      <c r="AI16" s="30"/>
      <c r="AJ16" s="30"/>
      <c r="AK16" s="30"/>
      <c r="AL16" s="30"/>
      <c r="AM16" s="30"/>
    </row>
    <row r="17" spans="1:39" ht="13.5" customHeight="1" x14ac:dyDescent="0.3">
      <c r="A17" s="129" t="s">
        <v>121</v>
      </c>
      <c r="B17" s="130">
        <v>197</v>
      </c>
      <c r="C17" s="131">
        <f t="shared" si="0"/>
        <v>966.80710659898477</v>
      </c>
      <c r="D17" s="54">
        <f t="shared" ref="D17" si="39">IF(AND(J17&lt;&gt;"",P17&lt;&gt;"",X17&lt;&gt;"",V17&lt;&gt;""),(P17+X17)*17+(J17*37)+(V17*8),"not complete")</f>
        <v>1904.6100000000001</v>
      </c>
      <c r="E17" s="41">
        <f t="shared" ref="E17" si="40">+(D17/$E$6)*100</f>
        <v>22.673928571428572</v>
      </c>
      <c r="F17" s="42">
        <f t="shared" si="3"/>
        <v>231.13197969543145</v>
      </c>
      <c r="G17" s="54">
        <f t="shared" ref="G17" si="41">IF(AND(J17&lt;&gt;"",P17&lt;&gt;"",X17&lt;&gt;"",V17&lt;&gt;""),(P17+X17)*4+(J17*9)+(V17*2),"not complete")</f>
        <v>455.33</v>
      </c>
      <c r="H17" s="43">
        <f t="shared" ref="H17" si="42">+(G17/$H$6)*100</f>
        <v>22.766499999999997</v>
      </c>
      <c r="I17" s="44">
        <f t="shared" si="6"/>
        <v>11.436548223350254</v>
      </c>
      <c r="J17" s="45">
        <v>22.53</v>
      </c>
      <c r="K17" s="41">
        <f t="shared" ref="K17" si="43">+(J17/$K$6)*100</f>
        <v>32.18571428571429</v>
      </c>
      <c r="L17" s="46">
        <f t="shared" si="8"/>
        <v>5.9238578680203045</v>
      </c>
      <c r="M17" s="45">
        <v>11.67</v>
      </c>
      <c r="N17" s="43">
        <f t="shared" ref="N17" si="44">+(M17/$N$6)*100</f>
        <v>58.35</v>
      </c>
      <c r="O17" s="47">
        <f t="shared" si="10"/>
        <v>18.497461928934008</v>
      </c>
      <c r="P17" s="45">
        <v>36.44</v>
      </c>
      <c r="Q17" s="48">
        <f t="shared" ref="Q17" si="45">+(P17/$Q$6)*100</f>
        <v>14.015384615384615</v>
      </c>
      <c r="R17" s="49">
        <f t="shared" si="12"/>
        <v>4.8730964467005071</v>
      </c>
      <c r="S17" s="45">
        <v>9.6</v>
      </c>
      <c r="T17" s="43">
        <f t="shared" ref="T17" si="46">+(S17/$T$6)*100</f>
        <v>10.666666666666666</v>
      </c>
      <c r="U17" s="44">
        <f t="shared" si="14"/>
        <v>2.4162436548223347</v>
      </c>
      <c r="V17" s="50">
        <v>4.76</v>
      </c>
      <c r="W17" s="51">
        <f t="shared" si="15"/>
        <v>12.345177664974621</v>
      </c>
      <c r="X17" s="45">
        <v>24.32</v>
      </c>
      <c r="Y17" s="52">
        <f t="shared" ref="Y17" si="47">+(X17/$Y$6)*100</f>
        <v>48.64</v>
      </c>
      <c r="Z17" s="53">
        <f t="shared" si="17"/>
        <v>1.2944162436548223</v>
      </c>
      <c r="AA17" s="98">
        <v>2.5499999999999998</v>
      </c>
      <c r="AB17" s="95">
        <f t="shared" ref="AB17" si="48">(AA17/$AB$6)*100</f>
        <v>42.5</v>
      </c>
      <c r="AE17" s="30"/>
      <c r="AF17" s="30"/>
      <c r="AG17" s="30"/>
      <c r="AH17" s="30"/>
      <c r="AI17" s="30"/>
      <c r="AJ17" s="30"/>
      <c r="AK17" s="30"/>
      <c r="AL17" s="30"/>
      <c r="AM17" s="30"/>
    </row>
    <row r="18" spans="1:39" ht="13.5" hidden="1" customHeight="1" x14ac:dyDescent="0.3">
      <c r="A18" s="129" t="s">
        <v>22</v>
      </c>
      <c r="B18" s="130">
        <v>321</v>
      </c>
      <c r="C18" s="131">
        <f t="shared" si="0"/>
        <v>1076.9470404984422</v>
      </c>
      <c r="D18" s="54">
        <v>3457</v>
      </c>
      <c r="E18" s="41">
        <f t="shared" si="2"/>
        <v>41.154761904761905</v>
      </c>
      <c r="F18" s="42">
        <f t="shared" si="3"/>
        <v>257.94392523364485</v>
      </c>
      <c r="G18" s="54">
        <v>828</v>
      </c>
      <c r="H18" s="43">
        <f t="shared" si="5"/>
        <v>41.4</v>
      </c>
      <c r="I18" s="44">
        <f t="shared" si="6"/>
        <v>15.57632398753894</v>
      </c>
      <c r="J18" s="45">
        <v>50</v>
      </c>
      <c r="K18" s="41">
        <f t="shared" si="7"/>
        <v>71.428571428571431</v>
      </c>
      <c r="L18" s="46">
        <f t="shared" si="8"/>
        <v>6.2305295950155761</v>
      </c>
      <c r="M18" s="45">
        <v>20</v>
      </c>
      <c r="N18" s="43">
        <f t="shared" si="9"/>
        <v>100</v>
      </c>
      <c r="O18" s="47">
        <f t="shared" si="10"/>
        <v>14.953271028037381</v>
      </c>
      <c r="P18" s="45">
        <v>48</v>
      </c>
      <c r="Q18" s="48">
        <f t="shared" si="11"/>
        <v>18.461538461538463</v>
      </c>
      <c r="R18" s="49">
        <f t="shared" si="12"/>
        <v>3.1152647975077881</v>
      </c>
      <c r="S18" s="45">
        <v>10</v>
      </c>
      <c r="T18" s="43">
        <f t="shared" si="13"/>
        <v>11.111111111111111</v>
      </c>
      <c r="U18" s="44">
        <f t="shared" si="14"/>
        <v>1.0345794392523364</v>
      </c>
      <c r="V18" s="50">
        <v>3.3210000000000002</v>
      </c>
      <c r="W18" s="51">
        <f t="shared" si="15"/>
        <v>13.831775700934578</v>
      </c>
      <c r="X18" s="45">
        <v>44.4</v>
      </c>
      <c r="Y18" s="52">
        <f t="shared" si="16"/>
        <v>88.8</v>
      </c>
      <c r="Z18" s="53">
        <f t="shared" si="17"/>
        <v>1.161993769470405</v>
      </c>
      <c r="AA18" s="98">
        <v>3.73</v>
      </c>
      <c r="AB18" s="95">
        <f t="shared" si="18"/>
        <v>62.166666666666671</v>
      </c>
      <c r="AE18" s="30"/>
      <c r="AF18" s="30"/>
      <c r="AG18" s="30"/>
      <c r="AH18" s="30"/>
      <c r="AI18" s="30"/>
      <c r="AJ18" s="30"/>
      <c r="AK18" s="30"/>
      <c r="AL18" s="30"/>
      <c r="AM18" s="30"/>
    </row>
    <row r="19" spans="1:39" ht="13.5" customHeight="1" x14ac:dyDescent="0.3">
      <c r="A19" s="129" t="s">
        <v>23</v>
      </c>
      <c r="B19" s="130">
        <v>71.599999999999994</v>
      </c>
      <c r="C19" s="131">
        <f t="shared" si="0"/>
        <v>1044.5181564245813</v>
      </c>
      <c r="D19" s="54">
        <f t="shared" si="1"/>
        <v>747.87500000000011</v>
      </c>
      <c r="E19" s="41">
        <f t="shared" si="2"/>
        <v>8.9032738095238102</v>
      </c>
      <c r="F19" s="42">
        <f t="shared" si="3"/>
        <v>249.75837988826822</v>
      </c>
      <c r="G19" s="54">
        <f t="shared" si="4"/>
        <v>178.82700000000003</v>
      </c>
      <c r="H19" s="43">
        <f t="shared" si="5"/>
        <v>8.9413499999999999</v>
      </c>
      <c r="I19" s="44">
        <f t="shared" si="6"/>
        <v>13.006983240223466</v>
      </c>
      <c r="J19" s="45">
        <v>9.3130000000000006</v>
      </c>
      <c r="K19" s="41">
        <f t="shared" si="7"/>
        <v>13.304285714285715</v>
      </c>
      <c r="L19" s="46">
        <f t="shared" si="8"/>
        <v>1.5516759776536315</v>
      </c>
      <c r="M19" s="45">
        <v>1.111</v>
      </c>
      <c r="N19" s="43">
        <f t="shared" si="9"/>
        <v>5.5550000000000006</v>
      </c>
      <c r="O19" s="47">
        <f t="shared" si="10"/>
        <v>16.8659217877095</v>
      </c>
      <c r="P19" s="45">
        <v>12.076000000000001</v>
      </c>
      <c r="Q19" s="48">
        <f t="shared" si="11"/>
        <v>4.6446153846153848</v>
      </c>
      <c r="R19" s="49">
        <f t="shared" si="12"/>
        <v>0.37849162011173193</v>
      </c>
      <c r="S19" s="45">
        <v>0.27100000000000002</v>
      </c>
      <c r="T19" s="43">
        <f t="shared" si="13"/>
        <v>0.30111111111111111</v>
      </c>
      <c r="U19" s="44">
        <f t="shared" si="14"/>
        <v>1.3924581005586594</v>
      </c>
      <c r="V19" s="50">
        <v>0.997</v>
      </c>
      <c r="W19" s="51">
        <f t="shared" si="15"/>
        <v>15.611731843575422</v>
      </c>
      <c r="X19" s="45">
        <v>11.178000000000001</v>
      </c>
      <c r="Y19" s="52">
        <f t="shared" si="16"/>
        <v>22.356000000000002</v>
      </c>
      <c r="Z19" s="53">
        <f t="shared" si="17"/>
        <v>1.1634078212290504</v>
      </c>
      <c r="AA19" s="98">
        <v>0.83299999999999996</v>
      </c>
      <c r="AB19" s="95">
        <f t="shared" si="18"/>
        <v>13.883333333333333</v>
      </c>
      <c r="AE19" s="30"/>
      <c r="AF19" s="30"/>
      <c r="AG19" s="30"/>
      <c r="AH19" s="30"/>
      <c r="AI19" s="30"/>
      <c r="AJ19" s="30"/>
      <c r="AK19" s="30"/>
      <c r="AL19" s="30"/>
      <c r="AM19" s="30"/>
    </row>
    <row r="20" spans="1:39" ht="13.5" customHeight="1" x14ac:dyDescent="0.3">
      <c r="A20" s="129" t="s">
        <v>24</v>
      </c>
      <c r="B20" s="130">
        <v>107.4</v>
      </c>
      <c r="C20" s="131">
        <f t="shared" si="0"/>
        <v>1042.830540037244</v>
      </c>
      <c r="D20" s="54">
        <v>1120</v>
      </c>
      <c r="E20" s="41">
        <f t="shared" si="2"/>
        <v>13.333333333333334</v>
      </c>
      <c r="F20" s="42">
        <f t="shared" si="3"/>
        <v>249.75325884543759</v>
      </c>
      <c r="G20" s="54">
        <f t="shared" si="4"/>
        <v>268.23500000000001</v>
      </c>
      <c r="H20" s="43">
        <f t="shared" si="5"/>
        <v>13.41175</v>
      </c>
      <c r="I20" s="44">
        <f t="shared" si="6"/>
        <v>13.006517690875233</v>
      </c>
      <c r="J20" s="45">
        <v>13.968999999999999</v>
      </c>
      <c r="K20" s="41">
        <f t="shared" si="7"/>
        <v>19.955714285714286</v>
      </c>
      <c r="L20" s="46">
        <f t="shared" si="8"/>
        <v>1.5512104283054002</v>
      </c>
      <c r="M20" s="45">
        <v>1.6659999999999999</v>
      </c>
      <c r="N20" s="43">
        <f t="shared" si="9"/>
        <v>8.33</v>
      </c>
      <c r="O20" s="47">
        <f t="shared" si="10"/>
        <v>16.864990689013034</v>
      </c>
      <c r="P20" s="45">
        <v>18.113</v>
      </c>
      <c r="Q20" s="48">
        <f t="shared" si="11"/>
        <v>6.9665384615384616</v>
      </c>
      <c r="R20" s="49">
        <f t="shared" si="12"/>
        <v>0.37802607076350092</v>
      </c>
      <c r="S20" s="45">
        <v>0.40600000000000003</v>
      </c>
      <c r="T20" s="43">
        <f t="shared" si="13"/>
        <v>0.45111111111111113</v>
      </c>
      <c r="U20" s="44">
        <f t="shared" si="14"/>
        <v>1.3919925512104283</v>
      </c>
      <c r="V20" s="50">
        <v>1.4950000000000001</v>
      </c>
      <c r="W20" s="51">
        <f t="shared" si="15"/>
        <v>15.612662942271879</v>
      </c>
      <c r="X20" s="45">
        <v>16.768000000000001</v>
      </c>
      <c r="Y20" s="52">
        <f t="shared" si="16"/>
        <v>33.536000000000001</v>
      </c>
      <c r="Z20" s="53">
        <f t="shared" si="17"/>
        <v>1.2104283054003724</v>
      </c>
      <c r="AA20" s="98">
        <v>1.3</v>
      </c>
      <c r="AB20" s="95">
        <f t="shared" si="18"/>
        <v>21.666666666666668</v>
      </c>
      <c r="AE20" s="30"/>
      <c r="AF20" s="30"/>
      <c r="AG20" s="30"/>
      <c r="AH20" s="30"/>
      <c r="AI20" s="30"/>
      <c r="AJ20" s="30"/>
      <c r="AK20" s="30"/>
      <c r="AL20" s="30"/>
      <c r="AM20" s="30"/>
    </row>
    <row r="21" spans="1:39" ht="13.5" customHeight="1" x14ac:dyDescent="0.3">
      <c r="A21" s="129" t="s">
        <v>25</v>
      </c>
      <c r="B21" s="130">
        <v>161.1</v>
      </c>
      <c r="C21" s="131">
        <f t="shared" si="0"/>
        <v>1042.830540037244</v>
      </c>
      <c r="D21" s="54">
        <v>1680</v>
      </c>
      <c r="E21" s="41">
        <f t="shared" si="2"/>
        <v>20</v>
      </c>
      <c r="F21" s="42">
        <f t="shared" si="3"/>
        <v>249.75543140906268</v>
      </c>
      <c r="G21" s="54">
        <f t="shared" si="4"/>
        <v>402.35599999999999</v>
      </c>
      <c r="H21" s="43">
        <f t="shared" si="5"/>
        <v>20.117799999999999</v>
      </c>
      <c r="I21" s="44">
        <f t="shared" si="6"/>
        <v>13.006828057107386</v>
      </c>
      <c r="J21" s="45">
        <v>20.954000000000001</v>
      </c>
      <c r="K21" s="41">
        <f t="shared" si="7"/>
        <v>29.934285714285714</v>
      </c>
      <c r="L21" s="46">
        <f t="shared" si="8"/>
        <v>1.5512104283054005</v>
      </c>
      <c r="M21" s="45">
        <v>2.4990000000000001</v>
      </c>
      <c r="N21" s="43">
        <f t="shared" si="9"/>
        <v>12.495000000000001</v>
      </c>
      <c r="O21" s="47">
        <f t="shared" si="10"/>
        <v>16.86530105524519</v>
      </c>
      <c r="P21" s="45">
        <v>27.17</v>
      </c>
      <c r="Q21" s="48">
        <f t="shared" si="11"/>
        <v>10.450000000000001</v>
      </c>
      <c r="R21" s="49">
        <f t="shared" si="12"/>
        <v>0.37802607076350092</v>
      </c>
      <c r="S21" s="45">
        <v>0.60899999999999999</v>
      </c>
      <c r="T21" s="43">
        <f t="shared" si="13"/>
        <v>0.67666666666666664</v>
      </c>
      <c r="U21" s="44">
        <f t="shared" si="14"/>
        <v>1.3923029174425823</v>
      </c>
      <c r="V21" s="50">
        <v>2.2429999999999999</v>
      </c>
      <c r="W21" s="51">
        <f t="shared" si="15"/>
        <v>15.612042209807573</v>
      </c>
      <c r="X21" s="45">
        <v>25.151</v>
      </c>
      <c r="Y21" s="52">
        <f t="shared" si="16"/>
        <v>50.302</v>
      </c>
      <c r="Z21" s="53">
        <f t="shared" si="17"/>
        <v>1.1632526381129735</v>
      </c>
      <c r="AA21" s="98">
        <v>1.8740000000000001</v>
      </c>
      <c r="AB21" s="95">
        <f t="shared" si="18"/>
        <v>31.233333333333334</v>
      </c>
      <c r="AE21" s="30"/>
      <c r="AF21" s="30"/>
      <c r="AG21" s="30"/>
      <c r="AH21" s="30"/>
      <c r="AI21" s="30"/>
      <c r="AJ21" s="30"/>
      <c r="AK21" s="30"/>
      <c r="AL21" s="30"/>
      <c r="AM21" s="30"/>
    </row>
    <row r="22" spans="1:39" ht="13.5" customHeight="1" x14ac:dyDescent="0.3">
      <c r="A22" s="132" t="s">
        <v>26</v>
      </c>
      <c r="B22" s="130">
        <v>94.4</v>
      </c>
      <c r="C22" s="131">
        <f t="shared" si="0"/>
        <v>1150.4237288135591</v>
      </c>
      <c r="D22" s="54">
        <v>1086</v>
      </c>
      <c r="E22" s="41">
        <f t="shared" si="2"/>
        <v>12.928571428571429</v>
      </c>
      <c r="F22" s="42">
        <f t="shared" si="3"/>
        <v>274.36440677966101</v>
      </c>
      <c r="G22" s="54">
        <v>259</v>
      </c>
      <c r="H22" s="43">
        <f t="shared" si="5"/>
        <v>12.950000000000001</v>
      </c>
      <c r="I22" s="44">
        <f t="shared" si="6"/>
        <v>10.59322033898305</v>
      </c>
      <c r="J22" s="54">
        <v>10</v>
      </c>
      <c r="K22" s="41">
        <f t="shared" si="7"/>
        <v>14.285714285714285</v>
      </c>
      <c r="L22" s="46">
        <f t="shared" si="8"/>
        <v>6.0381355932203391</v>
      </c>
      <c r="M22" s="54">
        <v>5.7</v>
      </c>
      <c r="N22" s="43">
        <f t="shared" si="9"/>
        <v>28.500000000000004</v>
      </c>
      <c r="O22" s="47">
        <f t="shared" si="10"/>
        <v>29.66101694915254</v>
      </c>
      <c r="P22" s="45">
        <v>28</v>
      </c>
      <c r="Q22" s="48">
        <f t="shared" si="11"/>
        <v>10.76923076923077</v>
      </c>
      <c r="R22" s="49">
        <f t="shared" si="12"/>
        <v>5.7203389830508478</v>
      </c>
      <c r="S22" s="45">
        <v>5.4</v>
      </c>
      <c r="T22" s="43">
        <f t="shared" si="13"/>
        <v>6.0000000000000009</v>
      </c>
      <c r="U22" s="44">
        <f t="shared" si="14"/>
        <v>1.5889830508474576</v>
      </c>
      <c r="V22" s="50">
        <v>1.5</v>
      </c>
      <c r="W22" s="51">
        <f t="shared" si="15"/>
        <v>13.771186440677965</v>
      </c>
      <c r="X22" s="45">
        <v>13</v>
      </c>
      <c r="Y22" s="52">
        <f t="shared" si="16"/>
        <v>26</v>
      </c>
      <c r="Z22" s="53">
        <f t="shared" si="17"/>
        <v>2.1186440677966099</v>
      </c>
      <c r="AA22" s="98">
        <v>2</v>
      </c>
      <c r="AB22" s="95">
        <f t="shared" si="18"/>
        <v>33.333333333333329</v>
      </c>
      <c r="AE22" s="30"/>
      <c r="AF22" s="30"/>
      <c r="AG22" s="30"/>
      <c r="AH22" s="30"/>
      <c r="AI22" s="30"/>
      <c r="AJ22" s="30"/>
      <c r="AK22" s="30"/>
      <c r="AL22" s="30"/>
      <c r="AM22" s="30"/>
    </row>
    <row r="23" spans="1:39" ht="13.25" customHeight="1" x14ac:dyDescent="0.3">
      <c r="A23" s="133" t="s">
        <v>27</v>
      </c>
      <c r="B23" s="130">
        <v>109</v>
      </c>
      <c r="C23" s="131">
        <f t="shared" si="0"/>
        <v>1047.7064220183486</v>
      </c>
      <c r="D23" s="54">
        <f t="shared" ref="D23:D24" si="49">IF(AND(J23&lt;&gt;"",P23&lt;&gt;"",X23&lt;&gt;"",V23&lt;&gt;""),(P23+X23)*17+(J23*37)+(V23*8),"not complete")</f>
        <v>1142</v>
      </c>
      <c r="E23" s="41">
        <f t="shared" si="2"/>
        <v>13.595238095238097</v>
      </c>
      <c r="F23" s="42">
        <f t="shared" si="3"/>
        <v>249.54128440366975</v>
      </c>
      <c r="G23" s="54">
        <f t="shared" ref="G23:G24" si="50">IF(AND(J23&lt;&gt;"",P23&lt;&gt;"",X23&lt;&gt;"",V23&lt;&gt;""),(P23+X23)*4+(J23*9)+(V23*2),"not complete")</f>
        <v>272</v>
      </c>
      <c r="H23" s="43">
        <f t="shared" si="5"/>
        <v>13.600000000000001</v>
      </c>
      <c r="I23" s="44">
        <f t="shared" si="6"/>
        <v>9.1743119266055047</v>
      </c>
      <c r="J23" s="45">
        <v>10</v>
      </c>
      <c r="K23" s="41">
        <f t="shared" si="7"/>
        <v>14.285714285714285</v>
      </c>
      <c r="L23" s="46">
        <f t="shared" si="8"/>
        <v>1.834862385321101</v>
      </c>
      <c r="M23" s="54">
        <v>2</v>
      </c>
      <c r="N23" s="43">
        <f t="shared" si="9"/>
        <v>10</v>
      </c>
      <c r="O23" s="47">
        <f t="shared" si="10"/>
        <v>31.192660550458719</v>
      </c>
      <c r="P23" s="45">
        <v>34</v>
      </c>
      <c r="Q23" s="48">
        <f t="shared" si="11"/>
        <v>13.076923076923078</v>
      </c>
      <c r="R23" s="49">
        <f t="shared" si="12"/>
        <v>4.5871559633027523</v>
      </c>
      <c r="S23" s="45">
        <v>5</v>
      </c>
      <c r="T23" s="43">
        <f t="shared" si="13"/>
        <v>5.5555555555555554</v>
      </c>
      <c r="U23" s="44">
        <f t="shared" si="14"/>
        <v>2.7522935779816518</v>
      </c>
      <c r="V23" s="50">
        <v>3</v>
      </c>
      <c r="W23" s="51">
        <f t="shared" si="15"/>
        <v>9.1743119266055047</v>
      </c>
      <c r="X23" s="45">
        <v>10</v>
      </c>
      <c r="Y23" s="52">
        <f t="shared" si="16"/>
        <v>20</v>
      </c>
      <c r="Z23" s="53">
        <f t="shared" si="17"/>
        <v>1.4678899082568808</v>
      </c>
      <c r="AA23" s="98">
        <v>1.6</v>
      </c>
      <c r="AB23" s="95">
        <f t="shared" si="18"/>
        <v>26.666666666666668</v>
      </c>
      <c r="AE23" s="30"/>
      <c r="AF23" s="30"/>
      <c r="AG23" s="30"/>
      <c r="AH23" s="30"/>
      <c r="AI23" s="30"/>
      <c r="AJ23" s="30"/>
      <c r="AK23" s="30"/>
      <c r="AL23" s="30"/>
      <c r="AM23" s="30"/>
    </row>
    <row r="24" spans="1:39" x14ac:dyDescent="0.3">
      <c r="A24" s="132" t="s">
        <v>149</v>
      </c>
      <c r="B24" s="130">
        <v>200</v>
      </c>
      <c r="C24" s="131">
        <f t="shared" ref="C24" si="51">D24/B24*100</f>
        <v>1059.3</v>
      </c>
      <c r="D24" s="54">
        <f t="shared" si="49"/>
        <v>2118.6</v>
      </c>
      <c r="E24" s="41">
        <f t="shared" ref="E24" si="52">+(D24/$E$6)*100</f>
        <v>25.221428571428572</v>
      </c>
      <c r="F24" s="42">
        <f t="shared" ref="F24" si="53">G24/B24*100</f>
        <v>253.2</v>
      </c>
      <c r="G24" s="54">
        <f t="shared" si="50"/>
        <v>506.4</v>
      </c>
      <c r="H24" s="43">
        <f t="shared" ref="H24" si="54">+(G24/$H$6)*100</f>
        <v>25.319999999999997</v>
      </c>
      <c r="I24" s="44">
        <f t="shared" ref="I24" si="55">J24/B24*100</f>
        <v>13</v>
      </c>
      <c r="J24" s="54">
        <v>26</v>
      </c>
      <c r="K24" s="41">
        <f t="shared" ref="K24" si="56">+(J24/$K$6)*100</f>
        <v>37.142857142857146</v>
      </c>
      <c r="L24" s="46">
        <f t="shared" ref="L24" si="57">M24/B24*100</f>
        <v>6.5</v>
      </c>
      <c r="M24" s="54">
        <v>13</v>
      </c>
      <c r="N24" s="43">
        <f t="shared" ref="N24" si="58">+(M24/$N$6)*100</f>
        <v>65</v>
      </c>
      <c r="O24" s="47">
        <f t="shared" ref="O24" si="59">P24/B24*100</f>
        <v>18</v>
      </c>
      <c r="P24" s="45">
        <v>36</v>
      </c>
      <c r="Q24" s="48">
        <f t="shared" ref="Q24" si="60">+(P24/$Q$6)*100</f>
        <v>13.846153846153847</v>
      </c>
      <c r="R24" s="49">
        <f t="shared" ref="R24" si="61">S24/B24*100</f>
        <v>4.6500000000000004</v>
      </c>
      <c r="S24" s="45">
        <v>9.3000000000000007</v>
      </c>
      <c r="T24" s="43">
        <f t="shared" ref="T24" si="62">+(S24/$T$6)*100</f>
        <v>10.333333333333334</v>
      </c>
      <c r="U24" s="44">
        <f t="shared" ref="U24" si="63">V24/B24*100</f>
        <v>1.1000000000000001</v>
      </c>
      <c r="V24" s="50">
        <v>2.2000000000000002</v>
      </c>
      <c r="W24" s="51">
        <f t="shared" ref="W24" si="64">X24/B24*100</f>
        <v>15.5</v>
      </c>
      <c r="X24" s="45">
        <v>31</v>
      </c>
      <c r="Y24" s="52">
        <f t="shared" ref="Y24" si="65">+(X24/$Y$6)*100</f>
        <v>62</v>
      </c>
      <c r="Z24" s="53">
        <f t="shared" ref="Z24" si="66">AA24/B24*100</f>
        <v>1.25</v>
      </c>
      <c r="AA24" s="98">
        <v>2.5</v>
      </c>
      <c r="AB24" s="95">
        <f t="shared" ref="AB24" si="67">(AA24/$AB$6)*100</f>
        <v>41.666666666666671</v>
      </c>
      <c r="AE24" s="30"/>
      <c r="AF24" s="30"/>
      <c r="AG24" s="30"/>
      <c r="AH24" s="30"/>
      <c r="AI24" s="30"/>
      <c r="AJ24" s="30"/>
      <c r="AK24" s="30"/>
      <c r="AL24" s="30"/>
      <c r="AM24" s="30"/>
    </row>
    <row r="25" spans="1:39" x14ac:dyDescent="0.3">
      <c r="A25" s="132" t="s">
        <v>144</v>
      </c>
      <c r="B25" s="130">
        <v>239</v>
      </c>
      <c r="C25" s="131">
        <f t="shared" si="0"/>
        <v>1032.6359832635983</v>
      </c>
      <c r="D25" s="54">
        <v>2468</v>
      </c>
      <c r="E25" s="41">
        <f t="shared" si="2"/>
        <v>29.38095238095238</v>
      </c>
      <c r="F25" s="42">
        <f t="shared" si="3"/>
        <v>247.28033472803347</v>
      </c>
      <c r="G25" s="54">
        <v>591</v>
      </c>
      <c r="H25" s="43">
        <f t="shared" si="5"/>
        <v>29.549999999999997</v>
      </c>
      <c r="I25" s="44">
        <f t="shared" si="6"/>
        <v>14.225941422594143</v>
      </c>
      <c r="J25" s="54">
        <v>34</v>
      </c>
      <c r="K25" s="41">
        <f t="shared" si="7"/>
        <v>48.571428571428569</v>
      </c>
      <c r="L25" s="46">
        <f t="shared" si="8"/>
        <v>5.8577405857740583</v>
      </c>
      <c r="M25" s="54">
        <v>14</v>
      </c>
      <c r="N25" s="43">
        <f t="shared" si="9"/>
        <v>70</v>
      </c>
      <c r="O25" s="47">
        <f t="shared" si="10"/>
        <v>15.062761506276152</v>
      </c>
      <c r="P25" s="45">
        <v>36</v>
      </c>
      <c r="Q25" s="48">
        <f t="shared" si="11"/>
        <v>13.846153846153847</v>
      </c>
      <c r="R25" s="49">
        <f t="shared" si="12"/>
        <v>3.9748953974895396</v>
      </c>
      <c r="S25" s="45">
        <v>9.5</v>
      </c>
      <c r="T25" s="43">
        <f t="shared" si="13"/>
        <v>10.555555555555555</v>
      </c>
      <c r="U25" s="44">
        <f t="shared" si="14"/>
        <v>1.2133891213389121</v>
      </c>
      <c r="V25" s="50">
        <v>2.9</v>
      </c>
      <c r="W25" s="51">
        <f t="shared" si="15"/>
        <v>13.807531380753138</v>
      </c>
      <c r="X25" s="45">
        <v>33</v>
      </c>
      <c r="Y25" s="52">
        <f t="shared" si="16"/>
        <v>66</v>
      </c>
      <c r="Z25" s="53">
        <f t="shared" si="17"/>
        <v>0.96234309623430947</v>
      </c>
      <c r="AA25" s="98">
        <v>2.2999999999999998</v>
      </c>
      <c r="AB25" s="95">
        <f t="shared" si="18"/>
        <v>38.333333333333329</v>
      </c>
      <c r="AE25" s="30"/>
      <c r="AF25" s="30"/>
      <c r="AG25" s="30"/>
      <c r="AH25" s="30"/>
      <c r="AI25" s="30"/>
      <c r="AJ25" s="30"/>
      <c r="AK25" s="30"/>
      <c r="AL25" s="30"/>
      <c r="AM25" s="30"/>
    </row>
    <row r="26" spans="1:39" ht="13.25" customHeight="1" x14ac:dyDescent="0.3">
      <c r="A26" s="133" t="s">
        <v>28</v>
      </c>
      <c r="B26" s="130">
        <v>181.1</v>
      </c>
      <c r="C26" s="131">
        <f t="shared" si="0"/>
        <v>987.86305908337931</v>
      </c>
      <c r="D26" s="54">
        <f t="shared" ref="D26:D28" si="68">IF(AND(J26&lt;&gt;"",P26&lt;&gt;"",X26&lt;&gt;"",V26&lt;&gt;""),(P26+X26)*17+(J26*37)+(V26*8),"not complete")</f>
        <v>1789.02</v>
      </c>
      <c r="E26" s="41">
        <f t="shared" si="2"/>
        <v>21.297857142857143</v>
      </c>
      <c r="F26" s="42">
        <f t="shared" si="3"/>
        <v>235.43898398674767</v>
      </c>
      <c r="G26" s="54">
        <f t="shared" ref="G26:G28" si="69">IF(AND(J26&lt;&gt;"",P26&lt;&gt;"",X26&lt;&gt;"",V26&lt;&gt;""),(P26+X26)*4+(J26*9)+(V26*2),"not complete")</f>
        <v>426.38</v>
      </c>
      <c r="H26" s="43">
        <f t="shared" si="5"/>
        <v>21.318999999999999</v>
      </c>
      <c r="I26" s="44">
        <f t="shared" si="6"/>
        <v>9.6123688569850909</v>
      </c>
      <c r="J26" s="45">
        <v>17.408000000000001</v>
      </c>
      <c r="K26" s="41">
        <f t="shared" si="7"/>
        <v>24.868571428571432</v>
      </c>
      <c r="L26" s="46">
        <f t="shared" si="8"/>
        <v>1.2810601877415793</v>
      </c>
      <c r="M26" s="54">
        <v>2.3199999999999998</v>
      </c>
      <c r="N26" s="43">
        <f t="shared" si="9"/>
        <v>11.6</v>
      </c>
      <c r="O26" s="47">
        <f t="shared" si="10"/>
        <v>24.996134732192161</v>
      </c>
      <c r="P26" s="45">
        <v>45.268000000000001</v>
      </c>
      <c r="Q26" s="48">
        <f t="shared" si="11"/>
        <v>17.41076923076923</v>
      </c>
      <c r="R26" s="49">
        <f t="shared" si="12"/>
        <v>3.4842628382109329</v>
      </c>
      <c r="S26" s="45">
        <v>6.31</v>
      </c>
      <c r="T26" s="43">
        <f t="shared" si="13"/>
        <v>7.0111111111111111</v>
      </c>
      <c r="U26" s="44">
        <f t="shared" si="14"/>
        <v>1.4743235781336279</v>
      </c>
      <c r="V26" s="50">
        <v>2.67</v>
      </c>
      <c r="W26" s="51">
        <f t="shared" si="15"/>
        <v>11.498619547211486</v>
      </c>
      <c r="X26" s="45">
        <v>20.824000000000002</v>
      </c>
      <c r="Y26" s="52">
        <f t="shared" si="16"/>
        <v>41.648000000000003</v>
      </c>
      <c r="Z26" s="53">
        <f t="shared" si="17"/>
        <v>1.0436223081170624</v>
      </c>
      <c r="AA26" s="98">
        <v>1.89</v>
      </c>
      <c r="AB26" s="95">
        <f t="shared" si="18"/>
        <v>31.5</v>
      </c>
      <c r="AE26" s="30"/>
      <c r="AF26" s="30"/>
      <c r="AG26" s="30"/>
      <c r="AH26" s="30"/>
      <c r="AI26" s="30"/>
      <c r="AJ26" s="30"/>
      <c r="AK26" s="30"/>
      <c r="AL26" s="30"/>
      <c r="AM26" s="30"/>
    </row>
    <row r="27" spans="1:39" ht="13.25" customHeight="1" x14ac:dyDescent="0.3">
      <c r="A27" s="133" t="s">
        <v>29</v>
      </c>
      <c r="B27" s="130">
        <v>188</v>
      </c>
      <c r="C27" s="131">
        <f t="shared" si="0"/>
        <v>1470.744680851064</v>
      </c>
      <c r="D27" s="54">
        <f t="shared" si="68"/>
        <v>2765</v>
      </c>
      <c r="E27" s="41">
        <f t="shared" si="2"/>
        <v>32.916666666666664</v>
      </c>
      <c r="F27" s="42">
        <f t="shared" si="3"/>
        <v>352.65957446808511</v>
      </c>
      <c r="G27" s="54">
        <f t="shared" si="69"/>
        <v>663</v>
      </c>
      <c r="H27" s="43">
        <f t="shared" si="5"/>
        <v>33.15</v>
      </c>
      <c r="I27" s="44">
        <f t="shared" si="6"/>
        <v>21.808510638297875</v>
      </c>
      <c r="J27" s="45">
        <v>41</v>
      </c>
      <c r="K27" s="41">
        <f t="shared" si="7"/>
        <v>58.571428571428577</v>
      </c>
      <c r="L27" s="46">
        <f t="shared" si="8"/>
        <v>6.9148936170212769</v>
      </c>
      <c r="M27" s="54">
        <v>13</v>
      </c>
      <c r="N27" s="43">
        <f t="shared" si="9"/>
        <v>65</v>
      </c>
      <c r="O27" s="47">
        <f t="shared" si="10"/>
        <v>21.276595744680851</v>
      </c>
      <c r="P27" s="45">
        <v>40</v>
      </c>
      <c r="Q27" s="48">
        <f t="shared" si="11"/>
        <v>15.384615384615385</v>
      </c>
      <c r="R27" s="49">
        <f t="shared" si="12"/>
        <v>2.1276595744680851</v>
      </c>
      <c r="S27" s="45">
        <v>4</v>
      </c>
      <c r="T27" s="43">
        <f t="shared" si="13"/>
        <v>4.4444444444444446</v>
      </c>
      <c r="U27" s="44">
        <f t="shared" si="14"/>
        <v>1.5957446808510638</v>
      </c>
      <c r="V27" s="50">
        <v>3</v>
      </c>
      <c r="W27" s="51">
        <f t="shared" si="15"/>
        <v>17.021276595744681</v>
      </c>
      <c r="X27" s="45">
        <v>32</v>
      </c>
      <c r="Y27" s="52">
        <f t="shared" si="16"/>
        <v>64</v>
      </c>
      <c r="Z27" s="53">
        <f t="shared" si="17"/>
        <v>1.4361702127659577</v>
      </c>
      <c r="AA27" s="98">
        <v>2.7</v>
      </c>
      <c r="AB27" s="95">
        <f t="shared" si="18"/>
        <v>45</v>
      </c>
      <c r="AE27" s="30"/>
      <c r="AF27" s="30"/>
      <c r="AG27" s="30"/>
      <c r="AH27" s="30"/>
      <c r="AI27" s="30"/>
      <c r="AJ27" s="30"/>
      <c r="AK27" s="30"/>
      <c r="AL27" s="30"/>
      <c r="AM27" s="30"/>
    </row>
    <row r="28" spans="1:39" ht="13.25" customHeight="1" x14ac:dyDescent="0.3">
      <c r="A28" s="133" t="s">
        <v>30</v>
      </c>
      <c r="B28" s="130">
        <v>180</v>
      </c>
      <c r="C28" s="131">
        <f t="shared" si="0"/>
        <v>1415.5555555555554</v>
      </c>
      <c r="D28" s="54">
        <f t="shared" si="68"/>
        <v>2548</v>
      </c>
      <c r="E28" s="41">
        <f t="shared" si="2"/>
        <v>30.333333333333336</v>
      </c>
      <c r="F28" s="42">
        <f t="shared" si="3"/>
        <v>340</v>
      </c>
      <c r="G28" s="54">
        <f t="shared" si="69"/>
        <v>612</v>
      </c>
      <c r="H28" s="43">
        <f t="shared" si="5"/>
        <v>30.599999999999998</v>
      </c>
      <c r="I28" s="44">
        <f t="shared" si="6"/>
        <v>23.333333333333332</v>
      </c>
      <c r="J28" s="45">
        <v>42</v>
      </c>
      <c r="K28" s="41">
        <f t="shared" si="7"/>
        <v>60</v>
      </c>
      <c r="L28" s="46">
        <f t="shared" si="8"/>
        <v>3.8888888888888888</v>
      </c>
      <c r="M28" s="54">
        <v>7</v>
      </c>
      <c r="N28" s="43">
        <f t="shared" si="9"/>
        <v>35</v>
      </c>
      <c r="O28" s="47">
        <f t="shared" si="10"/>
        <v>13.888888888888889</v>
      </c>
      <c r="P28" s="45">
        <v>25</v>
      </c>
      <c r="Q28" s="48">
        <f t="shared" si="11"/>
        <v>9.6153846153846168</v>
      </c>
      <c r="R28" s="49">
        <f t="shared" si="12"/>
        <v>1.6666666666666667</v>
      </c>
      <c r="S28" s="45">
        <v>3</v>
      </c>
      <c r="T28" s="43">
        <f t="shared" si="13"/>
        <v>3.3333333333333335</v>
      </c>
      <c r="U28" s="44">
        <f t="shared" si="14"/>
        <v>0.55555555555555558</v>
      </c>
      <c r="V28" s="50">
        <v>1</v>
      </c>
      <c r="W28" s="51">
        <f t="shared" si="15"/>
        <v>18.333333333333332</v>
      </c>
      <c r="X28" s="45">
        <v>33</v>
      </c>
      <c r="Y28" s="52">
        <f t="shared" si="16"/>
        <v>66</v>
      </c>
      <c r="Z28" s="53">
        <f t="shared" si="17"/>
        <v>1.6666666666666667</v>
      </c>
      <c r="AA28" s="98">
        <v>3</v>
      </c>
      <c r="AB28" s="95">
        <f t="shared" si="18"/>
        <v>50</v>
      </c>
      <c r="AE28" s="30"/>
      <c r="AF28" s="30"/>
      <c r="AG28" s="30"/>
      <c r="AH28" s="30"/>
      <c r="AI28" s="30"/>
      <c r="AJ28" s="30"/>
      <c r="AK28" s="30"/>
      <c r="AL28" s="30"/>
      <c r="AM28" s="30"/>
    </row>
    <row r="29" spans="1:39" ht="13.25" customHeight="1" x14ac:dyDescent="0.3">
      <c r="A29" s="134" t="s">
        <v>143</v>
      </c>
      <c r="B29" s="135">
        <v>130</v>
      </c>
      <c r="C29" s="131">
        <f>D29/B29*100</f>
        <v>1213.8461538461538</v>
      </c>
      <c r="D29" s="54">
        <f t="shared" ref="D29" si="70">IF(AND(J29&lt;&gt;"",P29&lt;&gt;"",X29&lt;&gt;"",V29&lt;&gt;""),(P29+X29)*17+(J29*37)+(V29*8),"not complete")</f>
        <v>1578</v>
      </c>
      <c r="E29" s="41">
        <f t="shared" ref="E29" si="71">+(D29/$E$6)*100</f>
        <v>18.785714285714285</v>
      </c>
      <c r="F29" s="42">
        <f>G29/B29*100</f>
        <v>289.23076923076923</v>
      </c>
      <c r="G29" s="54">
        <f t="shared" ref="G29" si="72">IF(AND(J29&lt;&gt;"",P29&lt;&gt;"",X29&lt;&gt;"",V29&lt;&gt;""),(P29+X29)*4+(J29*9)+(V29*2),"not complete")</f>
        <v>376</v>
      </c>
      <c r="H29" s="43">
        <f t="shared" ref="H29" si="73">+(G29/$H$6)*100</f>
        <v>18.8</v>
      </c>
      <c r="I29" s="44">
        <f>J29/B29*100</f>
        <v>12.307692307692308</v>
      </c>
      <c r="J29" s="65">
        <v>16</v>
      </c>
      <c r="K29" s="41">
        <f t="shared" ref="K29" si="74">+(J29/$K$6)*100</f>
        <v>22.857142857142858</v>
      </c>
      <c r="L29" s="46">
        <f>M29/B29*100</f>
        <v>1.5384615384615385</v>
      </c>
      <c r="M29" s="54">
        <v>2</v>
      </c>
      <c r="N29" s="43">
        <f t="shared" ref="N29" si="75">+(M29/$N$6)*100</f>
        <v>10</v>
      </c>
      <c r="O29" s="47">
        <f>P29/B29*100</f>
        <v>16.153846153846153</v>
      </c>
      <c r="P29" s="65">
        <v>21</v>
      </c>
      <c r="Q29" s="48">
        <f t="shared" ref="Q29" si="76">+(P29/$Q$6)*100</f>
        <v>8.0769230769230766</v>
      </c>
      <c r="R29" s="49">
        <f>S29/B29*100</f>
        <v>1.5384615384615385</v>
      </c>
      <c r="S29" s="65">
        <v>2</v>
      </c>
      <c r="T29" s="43">
        <f t="shared" ref="T29" si="77">+(S29/$T$6)*100</f>
        <v>2.2222222222222223</v>
      </c>
      <c r="U29" s="44">
        <f>V29/B29*100</f>
        <v>0</v>
      </c>
      <c r="V29" s="66">
        <v>0</v>
      </c>
      <c r="W29" s="67">
        <f>X29/B29*100</f>
        <v>28.46153846153846</v>
      </c>
      <c r="X29" s="65">
        <v>37</v>
      </c>
      <c r="Y29" s="52">
        <f t="shared" ref="Y29" si="78">+(X29/$Y$6)*100</f>
        <v>74</v>
      </c>
      <c r="Z29" s="53">
        <f>AA29/B29*100</f>
        <v>1.7307692307692308</v>
      </c>
      <c r="AA29" s="99">
        <v>2.25</v>
      </c>
      <c r="AB29" s="95">
        <f t="shared" ref="AB29" si="79">(AA29/$AB$6)*100</f>
        <v>37.5</v>
      </c>
      <c r="AE29" s="30"/>
      <c r="AF29" s="30"/>
      <c r="AG29" s="30"/>
      <c r="AH29" s="30"/>
      <c r="AI29" s="30"/>
      <c r="AJ29" s="30"/>
      <c r="AK29" s="30"/>
      <c r="AL29" s="30"/>
      <c r="AM29" s="30"/>
    </row>
    <row r="30" spans="1:39" x14ac:dyDescent="0.3">
      <c r="A30" s="129" t="s">
        <v>31</v>
      </c>
      <c r="B30" s="130">
        <v>136</v>
      </c>
      <c r="C30" s="131">
        <f t="shared" si="0"/>
        <v>1022.7941176470589</v>
      </c>
      <c r="D30" s="54">
        <v>1391</v>
      </c>
      <c r="E30" s="41">
        <f t="shared" si="2"/>
        <v>16.55952380952381</v>
      </c>
      <c r="F30" s="42">
        <f t="shared" si="3"/>
        <v>243.38235294117646</v>
      </c>
      <c r="G30" s="54">
        <v>331</v>
      </c>
      <c r="H30" s="43">
        <f t="shared" si="5"/>
        <v>16.55</v>
      </c>
      <c r="I30" s="44">
        <f t="shared" si="6"/>
        <v>9.9117647058823533</v>
      </c>
      <c r="J30" s="45">
        <v>13.48</v>
      </c>
      <c r="K30" s="41">
        <f t="shared" si="7"/>
        <v>19.25714285714286</v>
      </c>
      <c r="L30" s="46">
        <f t="shared" si="8"/>
        <v>1.9411764705882355</v>
      </c>
      <c r="M30" s="45">
        <v>2.64</v>
      </c>
      <c r="N30" s="43">
        <f t="shared" si="9"/>
        <v>13.200000000000001</v>
      </c>
      <c r="O30" s="47">
        <f t="shared" si="10"/>
        <v>26.830882352941178</v>
      </c>
      <c r="P30" s="45">
        <v>36.49</v>
      </c>
      <c r="Q30" s="48">
        <f t="shared" si="11"/>
        <v>14.034615384615384</v>
      </c>
      <c r="R30" s="49">
        <f t="shared" si="12"/>
        <v>3.5294117647058822</v>
      </c>
      <c r="S30" s="45">
        <v>4.8</v>
      </c>
      <c r="T30" s="43">
        <f t="shared" si="13"/>
        <v>5.333333333333333</v>
      </c>
      <c r="U30" s="44">
        <f t="shared" si="14"/>
        <v>1.5367647058823528</v>
      </c>
      <c r="V30" s="50">
        <v>2.09</v>
      </c>
      <c r="W30" s="51">
        <f t="shared" si="15"/>
        <v>11.308823529411766</v>
      </c>
      <c r="X30" s="45">
        <v>15.38</v>
      </c>
      <c r="Y30" s="52">
        <f t="shared" si="16"/>
        <v>30.760000000000005</v>
      </c>
      <c r="Z30" s="53">
        <f t="shared" si="17"/>
        <v>1.0808823529411764</v>
      </c>
      <c r="AA30" s="98">
        <v>1.47</v>
      </c>
      <c r="AB30" s="95">
        <f t="shared" si="18"/>
        <v>24.5</v>
      </c>
      <c r="AE30" s="30"/>
      <c r="AF30" s="30"/>
      <c r="AG30" s="30"/>
      <c r="AH30" s="30"/>
      <c r="AI30" s="30"/>
      <c r="AJ30" s="30"/>
      <c r="AK30" s="30"/>
      <c r="AL30" s="30"/>
      <c r="AM30" s="30"/>
    </row>
    <row r="31" spans="1:39" x14ac:dyDescent="0.3">
      <c r="A31" s="128" t="s">
        <v>122</v>
      </c>
      <c r="B31" s="136"/>
      <c r="C31" s="137"/>
      <c r="D31" s="136"/>
      <c r="E31" s="39"/>
      <c r="F31" s="37"/>
      <c r="G31" s="136"/>
      <c r="H31" s="37"/>
      <c r="I31" s="38"/>
      <c r="J31" s="37"/>
      <c r="K31" s="39"/>
      <c r="L31" s="37"/>
      <c r="M31" s="40"/>
      <c r="N31" s="37"/>
      <c r="O31" s="38"/>
      <c r="P31" s="37"/>
      <c r="Q31" s="39"/>
      <c r="R31" s="37"/>
      <c r="S31" s="40"/>
      <c r="T31" s="37"/>
      <c r="U31" s="38"/>
      <c r="V31" s="39"/>
      <c r="W31" s="37"/>
      <c r="X31" s="37"/>
      <c r="Y31" s="37"/>
      <c r="Z31" s="38"/>
      <c r="AA31" s="97"/>
      <c r="AB31" s="39"/>
      <c r="AE31" s="30"/>
      <c r="AF31" s="30"/>
      <c r="AG31" s="30"/>
      <c r="AH31" s="30"/>
      <c r="AI31" s="30"/>
      <c r="AJ31" s="30"/>
      <c r="AK31" s="30"/>
      <c r="AL31" s="30"/>
      <c r="AM31" s="30"/>
    </row>
    <row r="32" spans="1:39" x14ac:dyDescent="0.3">
      <c r="A32" s="129" t="s">
        <v>32</v>
      </c>
      <c r="B32" s="130">
        <v>80</v>
      </c>
      <c r="C32" s="131">
        <f>D32/B32*100</f>
        <v>1210</v>
      </c>
      <c r="D32" s="54">
        <v>968</v>
      </c>
      <c r="E32" s="41">
        <f t="shared" si="2"/>
        <v>11.523809523809524</v>
      </c>
      <c r="F32" s="42">
        <f>G32/B32*100</f>
        <v>288.75</v>
      </c>
      <c r="G32" s="54">
        <v>231</v>
      </c>
      <c r="H32" s="43">
        <f t="shared" si="5"/>
        <v>11.55</v>
      </c>
      <c r="I32" s="44">
        <f>J32/B32*100</f>
        <v>14.5425</v>
      </c>
      <c r="J32" s="45">
        <v>11.634</v>
      </c>
      <c r="K32" s="41">
        <f t="shared" si="7"/>
        <v>16.62</v>
      </c>
      <c r="L32" s="46">
        <f>M32/B32*100</f>
        <v>1.3225</v>
      </c>
      <c r="M32" s="45">
        <v>1.0580000000000001</v>
      </c>
      <c r="N32" s="43">
        <f t="shared" si="9"/>
        <v>5.29</v>
      </c>
      <c r="O32" s="47">
        <f>P32/B32*100</f>
        <v>35</v>
      </c>
      <c r="P32" s="45">
        <v>28</v>
      </c>
      <c r="Q32" s="48">
        <f t="shared" ref="Q32:Q34" si="80">+(P32/$Q$6)*100</f>
        <v>10.76923076923077</v>
      </c>
      <c r="R32" s="49">
        <f>S32/B32*100</f>
        <v>0.35749999999999998</v>
      </c>
      <c r="S32" s="45">
        <v>0.28599999999999998</v>
      </c>
      <c r="T32" s="43">
        <f t="shared" si="13"/>
        <v>0.31777777777777777</v>
      </c>
      <c r="U32" s="44">
        <f>V32/B32*100</f>
        <v>3.6425000000000001</v>
      </c>
      <c r="V32" s="50">
        <v>2.9140000000000001</v>
      </c>
      <c r="W32" s="51">
        <f>X32/B32*100</f>
        <v>3.4137500000000003</v>
      </c>
      <c r="X32" s="45">
        <v>2.7309999999999999</v>
      </c>
      <c r="Y32" s="52">
        <f t="shared" ref="Y32:Y34" si="81">+(X32/$Y$6)*100</f>
        <v>5.4619999999999997</v>
      </c>
      <c r="Z32" s="53">
        <f>AA32/B32*100</f>
        <v>0.69000000000000006</v>
      </c>
      <c r="AA32" s="98">
        <v>0.55200000000000005</v>
      </c>
      <c r="AB32" s="95">
        <f t="shared" si="18"/>
        <v>9.2000000000000011</v>
      </c>
      <c r="AE32" s="30"/>
      <c r="AF32" s="30"/>
      <c r="AG32" s="30"/>
      <c r="AH32" s="30"/>
      <c r="AI32" s="30"/>
      <c r="AJ32" s="30"/>
      <c r="AK32" s="30"/>
      <c r="AL32" s="30"/>
      <c r="AM32" s="30"/>
    </row>
    <row r="33" spans="1:39" x14ac:dyDescent="0.3">
      <c r="A33" s="129" t="s">
        <v>33</v>
      </c>
      <c r="B33" s="130">
        <v>114</v>
      </c>
      <c r="C33" s="131">
        <f>D33/B33*100</f>
        <v>1209.6491228070174</v>
      </c>
      <c r="D33" s="54">
        <v>1379</v>
      </c>
      <c r="E33" s="41">
        <f t="shared" si="2"/>
        <v>16.416666666666664</v>
      </c>
      <c r="F33" s="42">
        <f>G33/B33*100</f>
        <v>289.36315789473684</v>
      </c>
      <c r="G33" s="54">
        <f t="shared" ref="G33:G34" si="82">IF(AND(J33&lt;&gt;"",P33&lt;&gt;"",X33&lt;&gt;"",V33&lt;&gt;""),(P33+X33)*4+(J33*9)+(V33*2),"not complete")</f>
        <v>329.87399999999997</v>
      </c>
      <c r="H33" s="43">
        <f t="shared" si="5"/>
        <v>16.493699999999997</v>
      </c>
      <c r="I33" s="44">
        <f>J33/B33*100</f>
        <v>14.035087719298245</v>
      </c>
      <c r="J33" s="45">
        <v>16</v>
      </c>
      <c r="K33" s="41">
        <f t="shared" si="7"/>
        <v>22.857142857142858</v>
      </c>
      <c r="L33" s="46">
        <f>M33/B33*100</f>
        <v>1.3157894736842104</v>
      </c>
      <c r="M33" s="45">
        <v>1.5</v>
      </c>
      <c r="N33" s="43">
        <f t="shared" si="9"/>
        <v>7.5</v>
      </c>
      <c r="O33" s="47">
        <f>P33/B33*100</f>
        <v>35.526315789473685</v>
      </c>
      <c r="P33" s="45">
        <v>40.5</v>
      </c>
      <c r="Q33" s="48">
        <f t="shared" si="80"/>
        <v>15.576923076923077</v>
      </c>
      <c r="R33" s="49">
        <f>S33/B33*100</f>
        <v>0.35087719298245612</v>
      </c>
      <c r="S33" s="45">
        <v>0.4</v>
      </c>
      <c r="T33" s="43">
        <f t="shared" si="13"/>
        <v>0.44444444444444442</v>
      </c>
      <c r="U33" s="44">
        <f>V33/B33*100</f>
        <v>3.6429824561403508</v>
      </c>
      <c r="V33" s="50">
        <v>4.1529999999999996</v>
      </c>
      <c r="W33" s="51">
        <f>X33/B33*100</f>
        <v>3.4140350877192986</v>
      </c>
      <c r="X33" s="45">
        <v>3.8919999999999999</v>
      </c>
      <c r="Y33" s="52">
        <f t="shared" si="81"/>
        <v>7.7839999999999989</v>
      </c>
      <c r="Z33" s="53">
        <f>AA33/B33*100</f>
        <v>0.69298245614035092</v>
      </c>
      <c r="AA33" s="98">
        <v>0.79</v>
      </c>
      <c r="AB33" s="95">
        <f t="shared" si="18"/>
        <v>13.166666666666668</v>
      </c>
      <c r="AE33" s="30"/>
      <c r="AF33" s="30"/>
      <c r="AG33" s="30"/>
      <c r="AH33" s="30"/>
      <c r="AI33" s="30"/>
      <c r="AJ33" s="30"/>
      <c r="AK33" s="30"/>
      <c r="AL33" s="30"/>
      <c r="AM33" s="30"/>
    </row>
    <row r="34" spans="1:39" x14ac:dyDescent="0.3">
      <c r="A34" s="129" t="s">
        <v>34</v>
      </c>
      <c r="B34" s="130">
        <v>150</v>
      </c>
      <c r="C34" s="131">
        <f>D34/B34*100</f>
        <v>1210</v>
      </c>
      <c r="D34" s="54">
        <v>1815</v>
      </c>
      <c r="E34" s="41">
        <f t="shared" si="2"/>
        <v>21.607142857142858</v>
      </c>
      <c r="F34" s="42">
        <f>G34/B34*100</f>
        <v>289.60800000000006</v>
      </c>
      <c r="G34" s="54">
        <f t="shared" si="82"/>
        <v>434.41200000000003</v>
      </c>
      <c r="H34" s="43">
        <f t="shared" si="5"/>
        <v>21.720600000000001</v>
      </c>
      <c r="I34" s="44">
        <f>J34/B34*100</f>
        <v>14.000000000000002</v>
      </c>
      <c r="J34" s="45">
        <v>21</v>
      </c>
      <c r="K34" s="41">
        <f t="shared" si="7"/>
        <v>30</v>
      </c>
      <c r="L34" s="46">
        <f>M34/B34*100</f>
        <v>1.3226666666666667</v>
      </c>
      <c r="M34" s="45">
        <v>1.984</v>
      </c>
      <c r="N34" s="43">
        <f t="shared" si="9"/>
        <v>9.92</v>
      </c>
      <c r="O34" s="47">
        <f>P34/B34*100</f>
        <v>35.666666666666671</v>
      </c>
      <c r="P34" s="45">
        <v>53.5</v>
      </c>
      <c r="Q34" s="48">
        <f t="shared" si="80"/>
        <v>20.576923076923077</v>
      </c>
      <c r="R34" s="49">
        <f>S34/B34*100</f>
        <v>0.35733333333333339</v>
      </c>
      <c r="S34" s="45">
        <v>0.53600000000000003</v>
      </c>
      <c r="T34" s="43">
        <f t="shared" si="13"/>
        <v>0.59555555555555562</v>
      </c>
      <c r="U34" s="44">
        <f>V34/B34*100</f>
        <v>3.6426666666666669</v>
      </c>
      <c r="V34" s="50">
        <v>5.4640000000000004</v>
      </c>
      <c r="W34" s="51">
        <f>X34/B34*100</f>
        <v>3.4140000000000006</v>
      </c>
      <c r="X34" s="45">
        <v>5.1210000000000004</v>
      </c>
      <c r="Y34" s="52">
        <f t="shared" si="81"/>
        <v>10.242000000000001</v>
      </c>
      <c r="Z34" s="53">
        <f>AA34/B34*100</f>
        <v>0.69</v>
      </c>
      <c r="AA34" s="98">
        <v>1.0349999999999999</v>
      </c>
      <c r="AB34" s="95">
        <f t="shared" si="18"/>
        <v>17.25</v>
      </c>
      <c r="AE34" s="30"/>
      <c r="AF34" s="30"/>
      <c r="AG34" s="30"/>
      <c r="AH34" s="30"/>
      <c r="AI34" s="30"/>
      <c r="AJ34" s="30"/>
      <c r="AK34" s="30"/>
      <c r="AL34" s="30"/>
      <c r="AM34" s="30"/>
    </row>
    <row r="35" spans="1:39" s="64" customFormat="1" x14ac:dyDescent="0.3">
      <c r="A35" s="100" t="s">
        <v>117</v>
      </c>
      <c r="B35" s="101"/>
      <c r="C35" s="55"/>
      <c r="D35" s="56"/>
      <c r="E35" s="57"/>
      <c r="F35" s="102"/>
      <c r="G35" s="62"/>
      <c r="H35" s="62"/>
      <c r="I35" s="59"/>
      <c r="J35" s="60"/>
      <c r="K35" s="61"/>
      <c r="L35" s="62"/>
      <c r="M35" s="60"/>
      <c r="N35" s="62"/>
      <c r="O35" s="59"/>
      <c r="P35" s="62"/>
      <c r="Q35" s="61"/>
      <c r="R35" s="62"/>
      <c r="S35" s="62"/>
      <c r="T35" s="62"/>
      <c r="U35" s="59"/>
      <c r="V35" s="61"/>
      <c r="W35" s="62"/>
      <c r="X35" s="62"/>
      <c r="Y35" s="62"/>
      <c r="Z35" s="59"/>
      <c r="AA35" s="103"/>
      <c r="AB35" s="61"/>
      <c r="AC35" s="58"/>
      <c r="AD35" s="58"/>
      <c r="AE35" s="58"/>
      <c r="AF35" s="58"/>
      <c r="AG35" s="63"/>
      <c r="AH35" s="58"/>
      <c r="AI35" s="58"/>
      <c r="AJ35" s="58"/>
      <c r="AK35" s="58"/>
      <c r="AL35" s="58"/>
      <c r="AM35" s="58"/>
    </row>
    <row r="36" spans="1:39" ht="13.25" customHeight="1" x14ac:dyDescent="0.3">
      <c r="A36" s="153" t="s">
        <v>151</v>
      </c>
      <c r="B36" s="135">
        <v>321</v>
      </c>
      <c r="C36" s="131">
        <f t="shared" ref="C36:C37" si="83">D36/B36*100</f>
        <v>978.38006230529595</v>
      </c>
      <c r="D36" s="54">
        <f t="shared" ref="D36:D37" si="84">IF(AND(J36&lt;&gt;"",P36&lt;&gt;"",X36&lt;&gt;"",V36&lt;&gt;""),(P36+X36)*17+(J36*37)+(V36*8),"not complete")</f>
        <v>3140.6</v>
      </c>
      <c r="E36" s="41">
        <f t="shared" ref="E36:E37" si="85">+(D36/$E$6)*100</f>
        <v>37.388095238095239</v>
      </c>
      <c r="F36" s="42">
        <f t="shared" ref="F36:F37" si="86">G36/B36*100</f>
        <v>234.70404984423675</v>
      </c>
      <c r="G36" s="54">
        <f t="shared" ref="G36:G37" si="87">IF(AND(J36&lt;&gt;"",P36&lt;&gt;"",X36&lt;&gt;"",V36&lt;&gt;""),(P36+X36)*4+(J36*9)+(V36*2),"not complete")</f>
        <v>753.4</v>
      </c>
      <c r="H36" s="43">
        <f t="shared" ref="H36:H37" si="88">+(G36/$H$6)*100</f>
        <v>37.669999999999995</v>
      </c>
      <c r="I36" s="44">
        <f t="shared" ref="I36:I37" si="89">J36/B36*100</f>
        <v>14.953271028037381</v>
      </c>
      <c r="J36" s="65">
        <v>48</v>
      </c>
      <c r="K36" s="41">
        <f t="shared" ref="K36:K37" si="90">+(J36/$K$6)*100</f>
        <v>68.571428571428569</v>
      </c>
      <c r="L36" s="46">
        <f t="shared" ref="L36:L37" si="91">M36/B36*100</f>
        <v>5.9190031152647977</v>
      </c>
      <c r="M36" s="54">
        <v>19</v>
      </c>
      <c r="N36" s="43">
        <f t="shared" ref="N36:N37" si="92">+(M36/$N$6)*100</f>
        <v>95</v>
      </c>
      <c r="O36" s="47">
        <f t="shared" ref="O36:O37" si="93">P36/B36*100</f>
        <v>11.838006230529595</v>
      </c>
      <c r="P36" s="65">
        <v>38</v>
      </c>
      <c r="Q36" s="48">
        <f t="shared" ref="Q36:Q37" si="94">+(P36/$Q$6)*100</f>
        <v>14.615384615384617</v>
      </c>
      <c r="R36" s="49">
        <f t="shared" ref="R36:R37" si="95">S36/B36*100</f>
        <v>2.8037383177570092</v>
      </c>
      <c r="S36" s="65">
        <v>9</v>
      </c>
      <c r="T36" s="43">
        <f t="shared" ref="T36:T37" si="96">+(S36/$T$6)*100</f>
        <v>10</v>
      </c>
      <c r="U36" s="44">
        <f t="shared" ref="U36:U37" si="97">V36/B36*100</f>
        <v>0.84112149532710279</v>
      </c>
      <c r="V36" s="66">
        <v>2.7</v>
      </c>
      <c r="W36" s="67">
        <f t="shared" ref="W36:W37" si="98">X36/B36*100</f>
        <v>12.772585669781931</v>
      </c>
      <c r="X36" s="65">
        <v>41</v>
      </c>
      <c r="Y36" s="52">
        <f t="shared" ref="Y36:Y37" si="99">+(X36/$Y$6)*100</f>
        <v>82</v>
      </c>
      <c r="Z36" s="53">
        <f t="shared" ref="Z36:Z37" si="100">AA36/B36*100</f>
        <v>0.99688473520249221</v>
      </c>
      <c r="AA36" s="99">
        <v>3.2</v>
      </c>
      <c r="AB36" s="95">
        <v>57.666666666666664</v>
      </c>
      <c r="AE36" s="30"/>
      <c r="AF36" s="30"/>
      <c r="AG36" s="30"/>
      <c r="AH36" s="30"/>
      <c r="AI36" s="30"/>
      <c r="AJ36" s="30"/>
      <c r="AK36" s="30"/>
      <c r="AL36" s="30"/>
      <c r="AM36" s="30"/>
    </row>
    <row r="37" spans="1:39" ht="13.25" customHeight="1" x14ac:dyDescent="0.3">
      <c r="A37" s="167" t="s">
        <v>156</v>
      </c>
      <c r="B37" s="135">
        <v>329</v>
      </c>
      <c r="C37" s="131">
        <f t="shared" si="83"/>
        <v>976.65653495440722</v>
      </c>
      <c r="D37" s="54">
        <f t="shared" si="84"/>
        <v>3213.2</v>
      </c>
      <c r="E37" s="41">
        <f t="shared" si="85"/>
        <v>38.252380952380946</v>
      </c>
      <c r="F37" s="42">
        <f t="shared" si="86"/>
        <v>234.28571428571425</v>
      </c>
      <c r="G37" s="54">
        <f t="shared" si="87"/>
        <v>770.8</v>
      </c>
      <c r="H37" s="43">
        <f t="shared" si="88"/>
        <v>38.54</v>
      </c>
      <c r="I37" s="44">
        <f t="shared" si="89"/>
        <v>14.893617021276595</v>
      </c>
      <c r="J37" s="65">
        <v>49</v>
      </c>
      <c r="K37" s="41">
        <f t="shared" si="90"/>
        <v>70</v>
      </c>
      <c r="L37" s="46">
        <f t="shared" si="91"/>
        <v>6.0182370820668698</v>
      </c>
      <c r="M37" s="54">
        <v>19.8</v>
      </c>
      <c r="N37" s="43">
        <f t="shared" si="92"/>
        <v>99</v>
      </c>
      <c r="O37" s="47">
        <f t="shared" si="93"/>
        <v>11.854103343465045</v>
      </c>
      <c r="P37" s="65">
        <v>39</v>
      </c>
      <c r="Q37" s="48">
        <f t="shared" si="94"/>
        <v>15</v>
      </c>
      <c r="R37" s="49">
        <f t="shared" si="95"/>
        <v>2.9787234042553195</v>
      </c>
      <c r="S37" s="65">
        <v>9.8000000000000007</v>
      </c>
      <c r="T37" s="43">
        <f t="shared" si="96"/>
        <v>10.888888888888889</v>
      </c>
      <c r="U37" s="44">
        <f t="shared" si="97"/>
        <v>0.8814589665653495</v>
      </c>
      <c r="V37" s="66">
        <v>2.9</v>
      </c>
      <c r="W37" s="67">
        <f t="shared" si="98"/>
        <v>12.76595744680851</v>
      </c>
      <c r="X37" s="65">
        <v>42</v>
      </c>
      <c r="Y37" s="52">
        <f t="shared" si="99"/>
        <v>84</v>
      </c>
      <c r="Z37" s="53">
        <f t="shared" si="100"/>
        <v>1.0030395136778114</v>
      </c>
      <c r="AA37" s="99">
        <v>3.3</v>
      </c>
      <c r="AB37" s="95">
        <v>57.666666666666664</v>
      </c>
      <c r="AE37" s="30"/>
      <c r="AF37" s="30"/>
      <c r="AG37" s="30"/>
      <c r="AH37" s="30"/>
      <c r="AI37" s="30"/>
      <c r="AJ37" s="30"/>
      <c r="AK37" s="30"/>
      <c r="AL37" s="30"/>
      <c r="AM37" s="30"/>
    </row>
    <row r="38" spans="1:39" ht="13.25" customHeight="1" x14ac:dyDescent="0.3">
      <c r="A38" s="167" t="s">
        <v>152</v>
      </c>
      <c r="B38" s="135">
        <v>330</v>
      </c>
      <c r="C38" s="131">
        <f>D38/B38*100</f>
        <v>953.07878787878781</v>
      </c>
      <c r="D38" s="54">
        <f t="shared" ref="D38:D39" si="101">IF(AND(J38&lt;&gt;"",P38&lt;&gt;"",X38&lt;&gt;"",V38&lt;&gt;""),(P38+X38)*17+(J38*37)+(V38*8),"not complete")</f>
        <v>3145.16</v>
      </c>
      <c r="E38" s="41">
        <f t="shared" ref="E38:E39" si="102">+(D38/$E$6)*100</f>
        <v>37.442380952380951</v>
      </c>
      <c r="F38" s="42">
        <f>G38/B38*100</f>
        <v>228.37575757575758</v>
      </c>
      <c r="G38" s="54">
        <f t="shared" ref="G38:G39" si="103">IF(AND(J38&lt;&gt;"",P38&lt;&gt;"",X38&lt;&gt;"",V38&lt;&gt;""),(P38+X38)*4+(J38*9)+(V38*2),"not complete")</f>
        <v>753.64</v>
      </c>
      <c r="H38" s="43">
        <f t="shared" ref="H38:H39" si="104">+(G38/$H$6)*100</f>
        <v>37.682000000000002</v>
      </c>
      <c r="I38" s="44">
        <f>J38/B38*100</f>
        <v>13.636363636363635</v>
      </c>
      <c r="J38" s="65">
        <v>45</v>
      </c>
      <c r="K38" s="41">
        <f t="shared" ref="K38:K39" si="105">+(J38/$K$6)*100</f>
        <v>64.285714285714292</v>
      </c>
      <c r="L38" s="46">
        <f>M38/B38*100</f>
        <v>3.8787878787878789</v>
      </c>
      <c r="M38" s="54">
        <v>12.8</v>
      </c>
      <c r="N38" s="43">
        <f t="shared" ref="N38:N39" si="106">+(M38/$N$6)*100</f>
        <v>64</v>
      </c>
      <c r="O38" s="47">
        <f>P38/B38*100</f>
        <v>15.454545454545453</v>
      </c>
      <c r="P38" s="65">
        <v>51</v>
      </c>
      <c r="Q38" s="48">
        <f t="shared" ref="Q38:Q39" si="107">+(P38/$Q$6)*100</f>
        <v>19.615384615384617</v>
      </c>
      <c r="R38" s="49">
        <f>S38/B38*100</f>
        <v>3.2424242424242427</v>
      </c>
      <c r="S38" s="65">
        <v>10.7</v>
      </c>
      <c r="T38" s="43">
        <f t="shared" ref="T38:T39" si="108">+(S38/$T$6)*100</f>
        <v>11.888888888888888</v>
      </c>
      <c r="U38" s="44">
        <f>V38/B38*100</f>
        <v>0.94545454545454555</v>
      </c>
      <c r="V38" s="66">
        <v>3.12</v>
      </c>
      <c r="W38" s="67">
        <f>X38/B38*100</f>
        <v>10.484848484848486</v>
      </c>
      <c r="X38" s="65">
        <v>34.6</v>
      </c>
      <c r="Y38" s="52">
        <f t="shared" ref="Y38:Y39" si="109">+(X38/$Y$6)*100</f>
        <v>69.2</v>
      </c>
      <c r="Z38" s="53">
        <f>AA38/B38*100</f>
        <v>1.303030303030303</v>
      </c>
      <c r="AA38" s="99">
        <v>4.3</v>
      </c>
      <c r="AB38" s="95">
        <v>57.666666666666664</v>
      </c>
      <c r="AE38" s="30"/>
      <c r="AF38" s="30"/>
      <c r="AG38" s="30"/>
      <c r="AH38" s="30"/>
      <c r="AI38" s="30"/>
      <c r="AJ38" s="30"/>
      <c r="AK38" s="30"/>
      <c r="AL38" s="30"/>
      <c r="AM38" s="30"/>
    </row>
    <row r="39" spans="1:39" x14ac:dyDescent="0.3">
      <c r="A39" s="129" t="s">
        <v>153</v>
      </c>
      <c r="B39" s="130">
        <v>73</v>
      </c>
      <c r="C39" s="131">
        <f t="shared" ref="C39" si="110">D39/B39*100</f>
        <v>1443.1506849315069</v>
      </c>
      <c r="D39" s="54">
        <f t="shared" si="101"/>
        <v>1053.5</v>
      </c>
      <c r="E39" s="41">
        <f t="shared" si="102"/>
        <v>12.541666666666668</v>
      </c>
      <c r="F39" s="42">
        <f t="shared" ref="F39" si="111">G39/B39*100</f>
        <v>344.79452054794524</v>
      </c>
      <c r="G39" s="54">
        <f t="shared" si="103"/>
        <v>251.70000000000002</v>
      </c>
      <c r="H39" s="43">
        <f t="shared" si="104"/>
        <v>12.585000000000001</v>
      </c>
      <c r="I39" s="44">
        <f t="shared" ref="I39" si="112">J39/B39*100</f>
        <v>16.027397260273972</v>
      </c>
      <c r="J39" s="54">
        <v>11.7</v>
      </c>
      <c r="K39" s="41">
        <f t="shared" si="105"/>
        <v>16.714285714285712</v>
      </c>
      <c r="L39" s="46">
        <f t="shared" ref="L39" si="113">M39/B39*100</f>
        <v>4.7945205479452051</v>
      </c>
      <c r="M39" s="54">
        <v>3.5</v>
      </c>
      <c r="N39" s="43">
        <f t="shared" si="106"/>
        <v>17.5</v>
      </c>
      <c r="O39" s="47">
        <f t="shared" ref="O39" si="114">P39/B39*100</f>
        <v>43.698630136986303</v>
      </c>
      <c r="P39" s="45">
        <v>31.9</v>
      </c>
      <c r="Q39" s="48">
        <f t="shared" si="107"/>
        <v>12.269230769230768</v>
      </c>
      <c r="R39" s="49">
        <f t="shared" ref="R39" si="115">S39/B39*100</f>
        <v>20.273972602739725</v>
      </c>
      <c r="S39" s="45">
        <v>14.8</v>
      </c>
      <c r="T39" s="43">
        <f t="shared" si="108"/>
        <v>16.444444444444446</v>
      </c>
      <c r="U39" s="44">
        <f t="shared" ref="U39" si="116">V39/B39*100</f>
        <v>4.3835616438356162</v>
      </c>
      <c r="V39" s="50">
        <v>3.2</v>
      </c>
      <c r="W39" s="51">
        <f t="shared" ref="W39" si="117">X39/B39*100</f>
        <v>4.2465753424657535</v>
      </c>
      <c r="X39" s="45">
        <v>3.1</v>
      </c>
      <c r="Y39" s="52">
        <f t="shared" si="109"/>
        <v>6.2</v>
      </c>
      <c r="Z39" s="53">
        <f t="shared" ref="Z39" si="118">AA39/B39*100</f>
        <v>0.45205479452054798</v>
      </c>
      <c r="AA39" s="98">
        <v>0.33</v>
      </c>
      <c r="AB39" s="95">
        <f t="shared" ref="AB39" si="119">(AA39/$AB$6)*100</f>
        <v>5.5</v>
      </c>
      <c r="AE39" s="30"/>
      <c r="AF39" s="30"/>
      <c r="AG39" s="30"/>
      <c r="AH39" s="30"/>
      <c r="AI39" s="30"/>
      <c r="AJ39" s="30"/>
      <c r="AK39" s="30"/>
      <c r="AL39" s="30"/>
      <c r="AM39" s="30"/>
    </row>
    <row r="40" spans="1:39" ht="13.25" customHeight="1" x14ac:dyDescent="0.3">
      <c r="A40" s="134" t="s">
        <v>154</v>
      </c>
      <c r="B40" s="135">
        <v>85</v>
      </c>
      <c r="C40" s="131">
        <f>D40/B40*100</f>
        <v>1170.6823529411763</v>
      </c>
      <c r="D40" s="54">
        <f t="shared" ref="D40" si="120">IF(AND(J40&lt;&gt;"",P40&lt;&gt;"",X40&lt;&gt;"",V40&lt;&gt;""),(P40+X40)*17+(J40*37)+(V40*8),"not complete")</f>
        <v>995.07999999999993</v>
      </c>
      <c r="E40" s="41">
        <f t="shared" ref="E40" si="121">+(D40/$E$6)*100</f>
        <v>11.846190476190475</v>
      </c>
      <c r="F40" s="42">
        <f>G40/B40*100</f>
        <v>280.62352941176465</v>
      </c>
      <c r="G40" s="54">
        <f t="shared" ref="G40" si="122">IF(AND(J40&lt;&gt;"",P40&lt;&gt;"",X40&lt;&gt;"",V40&lt;&gt;""),(P40+X40)*4+(J40*9)+(V40*2),"not complete")</f>
        <v>238.52999999999997</v>
      </c>
      <c r="H40" s="43">
        <f t="shared" ref="H40" si="123">+(G40/$H$6)*100</f>
        <v>11.926499999999999</v>
      </c>
      <c r="I40" s="44">
        <f>J40/B40*100</f>
        <v>16.294117647058822</v>
      </c>
      <c r="J40" s="65">
        <v>13.85</v>
      </c>
      <c r="K40" s="41">
        <f t="shared" ref="K40" si="124">+(J40/$K$6)*100</f>
        <v>19.785714285714285</v>
      </c>
      <c r="L40" s="46">
        <f>M40/B40*100</f>
        <v>9.0000000000000018</v>
      </c>
      <c r="M40" s="54">
        <v>7.65</v>
      </c>
      <c r="N40" s="43">
        <f t="shared" ref="N40" si="125">+(M40/$N$6)*100</f>
        <v>38.25</v>
      </c>
      <c r="O40" s="47">
        <f>P40/B40*100</f>
        <v>22.094117647058827</v>
      </c>
      <c r="P40" s="65">
        <v>18.78</v>
      </c>
      <c r="Q40" s="48">
        <f t="shared" ref="Q40" si="126">+(P40/$Q$6)*100</f>
        <v>7.2230769230769241</v>
      </c>
      <c r="R40" s="49">
        <f>S40/B40*100</f>
        <v>3.0941176470588232</v>
      </c>
      <c r="S40" s="65">
        <v>2.63</v>
      </c>
      <c r="T40" s="43">
        <f t="shared" ref="T40" si="127">+(S40/$T$6)*100</f>
        <v>2.9222222222222221</v>
      </c>
      <c r="U40" s="44">
        <f>V40/B40*100</f>
        <v>3.2</v>
      </c>
      <c r="V40" s="66">
        <v>2.72</v>
      </c>
      <c r="W40" s="67">
        <f>X40/B40*100</f>
        <v>9.8000000000000007</v>
      </c>
      <c r="X40" s="65">
        <v>8.33</v>
      </c>
      <c r="Y40" s="52">
        <f t="shared" ref="Y40" si="128">+(X40/$Y$6)*100</f>
        <v>16.66</v>
      </c>
      <c r="Z40" s="53">
        <f>AA40/B40*100</f>
        <v>1.6941176470588233</v>
      </c>
      <c r="AA40" s="99">
        <v>1.44</v>
      </c>
      <c r="AB40" s="95">
        <f t="shared" ref="AB40" si="129">(AA40/$AB$6)*100</f>
        <v>24</v>
      </c>
      <c r="AE40" s="30"/>
      <c r="AF40" s="30"/>
      <c r="AG40" s="30"/>
      <c r="AH40" s="30"/>
      <c r="AI40" s="30"/>
      <c r="AJ40" s="30"/>
      <c r="AK40" s="30"/>
      <c r="AL40" s="30"/>
      <c r="AM40" s="30"/>
    </row>
    <row r="41" spans="1:39" ht="13.25" customHeight="1" x14ac:dyDescent="0.3">
      <c r="A41" s="134" t="s">
        <v>150</v>
      </c>
      <c r="B41" s="130">
        <v>150</v>
      </c>
      <c r="C41" s="131">
        <f t="shared" ref="C41:C45" si="130">D41/B41*100</f>
        <v>1230.1666666666665</v>
      </c>
      <c r="D41" s="54">
        <f t="shared" ref="D41:D45" si="131">IF(AND(J41&lt;&gt;"",P41&lt;&gt;"",X41&lt;&gt;"",V41&lt;&gt;""),(P41+X41)*17+(J41*37)+(V41*8),"not complete")</f>
        <v>1845.25</v>
      </c>
      <c r="E41" s="41">
        <f t="shared" ref="E41:E45" si="132">+(D41/$E$6)*100</f>
        <v>21.967261904761905</v>
      </c>
      <c r="F41" s="42">
        <f t="shared" ref="F41:F45" si="133">G41/B41*100</f>
        <v>294.8</v>
      </c>
      <c r="G41" s="54">
        <f t="shared" ref="G41:G45" si="134">IF(AND(J41&lt;&gt;"",P41&lt;&gt;"",X41&lt;&gt;"",V41&lt;&gt;""),(P41+X41)*4+(J41*9)+(V41*2),"not complete")</f>
        <v>442.2</v>
      </c>
      <c r="H41" s="43">
        <f t="shared" ref="H41:H45" si="135">+(G41/$H$6)*100</f>
        <v>22.11</v>
      </c>
      <c r="I41" s="44">
        <f t="shared" ref="I41:I45" si="136">J41/B41*100</f>
        <v>17.266666666666666</v>
      </c>
      <c r="J41" s="45">
        <v>25.9</v>
      </c>
      <c r="K41" s="41">
        <f t="shared" ref="K41:K45" si="137">+(J41/$K$6)*100</f>
        <v>37</v>
      </c>
      <c r="L41" s="46">
        <f t="shared" ref="L41:L45" si="138">M41/B41*100</f>
        <v>2.08</v>
      </c>
      <c r="M41" s="54">
        <v>3.12</v>
      </c>
      <c r="N41" s="43">
        <f t="shared" ref="N41:N45" si="139">+(M41/$N$6)*100</f>
        <v>15.6</v>
      </c>
      <c r="O41" s="47">
        <f t="shared" ref="O41:O45" si="140">P41/B41*100</f>
        <v>30.9</v>
      </c>
      <c r="P41" s="45">
        <v>46.35</v>
      </c>
      <c r="Q41" s="48">
        <f t="shared" ref="Q41:Q45" si="141">+(P41/$Q$6)*100</f>
        <v>17.826923076923077</v>
      </c>
      <c r="R41" s="49">
        <f t="shared" ref="R41:R45" si="142">S41/B41*100</f>
        <v>1.3</v>
      </c>
      <c r="S41" s="45">
        <v>1.95</v>
      </c>
      <c r="T41" s="43">
        <f t="shared" ref="T41:T45" si="143">+(S41/$T$6)*100</f>
        <v>2.166666666666667</v>
      </c>
      <c r="U41" s="44">
        <f t="shared" ref="U41:U45" si="144">V41/B41*100</f>
        <v>2.2999999999999998</v>
      </c>
      <c r="V41" s="50">
        <v>3.45</v>
      </c>
      <c r="W41" s="51">
        <f t="shared" ref="W41:W45" si="145">X41/B41*100</f>
        <v>2.8000000000000003</v>
      </c>
      <c r="X41" s="45">
        <v>4.2</v>
      </c>
      <c r="Y41" s="52">
        <f t="shared" ref="Y41:Y45" si="146">+(X41/$Y$6)*100</f>
        <v>8.4</v>
      </c>
      <c r="Z41" s="53">
        <f t="shared" ref="Z41:Z45" si="147">AA41/B41*100</f>
        <v>1.8000000000000003</v>
      </c>
      <c r="AA41" s="98">
        <v>2.7</v>
      </c>
      <c r="AB41" s="95">
        <f t="shared" ref="AB41:AB45" si="148">(AA41/$AB$6)*100</f>
        <v>45</v>
      </c>
      <c r="AE41" s="30"/>
      <c r="AF41" s="30"/>
      <c r="AG41" s="30"/>
      <c r="AH41" s="30"/>
      <c r="AI41" s="30"/>
      <c r="AJ41" s="30"/>
      <c r="AK41" s="30"/>
      <c r="AL41" s="30"/>
      <c r="AM41" s="30"/>
    </row>
    <row r="42" spans="1:39" x14ac:dyDescent="0.3">
      <c r="A42" s="129" t="s">
        <v>148</v>
      </c>
      <c r="B42" s="130">
        <v>70</v>
      </c>
      <c r="C42" s="131">
        <f t="shared" ref="C42" si="149">D42/B42*100</f>
        <v>1492.6428571428569</v>
      </c>
      <c r="D42" s="54">
        <f t="shared" ref="D42" si="150">IF(AND(J42&lt;&gt;"",P42&lt;&gt;"",X42&lt;&gt;"",V42&lt;&gt;""),(P42+X42)*17+(J42*37)+(V42*8),"not complete")</f>
        <v>1044.8499999999999</v>
      </c>
      <c r="E42" s="41">
        <f t="shared" ref="E42" si="151">+(D42/$E$6)*100</f>
        <v>12.438690476190475</v>
      </c>
      <c r="F42" s="42">
        <f t="shared" ref="F42" si="152">G42/B42*100</f>
        <v>357.78571428571428</v>
      </c>
      <c r="G42" s="54">
        <f t="shared" ref="G42" si="153">IF(AND(J42&lt;&gt;"",P42&lt;&gt;"",X42&lt;&gt;"",V42&lt;&gt;""),(P42+X42)*4+(J42*9)+(V42*2),"not complete")</f>
        <v>250.45</v>
      </c>
      <c r="H42" s="43">
        <f t="shared" ref="H42" si="154">+(G42/$H$6)*100</f>
        <v>12.522500000000001</v>
      </c>
      <c r="I42" s="44">
        <f t="shared" ref="I42" si="155">J42/B42*100</f>
        <v>22.357142857142858</v>
      </c>
      <c r="J42" s="54">
        <v>15.65</v>
      </c>
      <c r="K42" s="41">
        <f t="shared" ref="K42" si="156">+(J42/$K$6)*100</f>
        <v>22.357142857142858</v>
      </c>
      <c r="L42" s="46">
        <f t="shared" ref="L42" si="157">M42/B42*100</f>
        <v>9.5714285714285712</v>
      </c>
      <c r="M42" s="54">
        <v>6.7</v>
      </c>
      <c r="N42" s="43">
        <f t="shared" ref="N42" si="158">+(M42/$N$6)*100</f>
        <v>33.5</v>
      </c>
      <c r="O42" s="47">
        <f t="shared" ref="O42" si="159">P42/B42*100</f>
        <v>33.857142857142861</v>
      </c>
      <c r="P42" s="45">
        <v>23.7</v>
      </c>
      <c r="Q42" s="48">
        <f t="shared" ref="Q42" si="160">+(P42/$Q$6)*100</f>
        <v>9.115384615384615</v>
      </c>
      <c r="R42" s="49">
        <f t="shared" ref="R42" si="161">S42/B42*100</f>
        <v>13.785714285714286</v>
      </c>
      <c r="S42" s="45">
        <v>9.65</v>
      </c>
      <c r="T42" s="43">
        <f t="shared" ref="T42" si="162">+(S42/$T$6)*100</f>
        <v>10.722222222222223</v>
      </c>
      <c r="U42" s="44">
        <f t="shared" ref="U42" si="163">V42/B42*100</f>
        <v>0</v>
      </c>
      <c r="V42" s="50">
        <v>0</v>
      </c>
      <c r="W42" s="51">
        <f t="shared" ref="W42" si="164">X42/B42*100</f>
        <v>5.2857142857142856</v>
      </c>
      <c r="X42" s="45">
        <v>3.7</v>
      </c>
      <c r="Y42" s="52">
        <f t="shared" ref="Y42" si="165">+(X42/$Y$6)*100</f>
        <v>7.4000000000000012</v>
      </c>
      <c r="Z42" s="53">
        <f t="shared" ref="Z42" si="166">AA42/B42*100</f>
        <v>0.64285714285714279</v>
      </c>
      <c r="AA42" s="98">
        <v>0.45</v>
      </c>
      <c r="AB42" s="95">
        <f t="shared" ref="AB42" si="167">(AA42/$AB$6)*100</f>
        <v>7.5</v>
      </c>
      <c r="AE42" s="30"/>
      <c r="AF42" s="30"/>
      <c r="AG42" s="30"/>
      <c r="AH42" s="30"/>
      <c r="AI42" s="30"/>
      <c r="AJ42" s="30"/>
      <c r="AK42" s="30"/>
      <c r="AL42" s="30"/>
      <c r="AM42" s="30"/>
    </row>
    <row r="43" spans="1:39" x14ac:dyDescent="0.3">
      <c r="A43" s="129" t="s">
        <v>145</v>
      </c>
      <c r="B43" s="130">
        <v>180</v>
      </c>
      <c r="C43" s="131">
        <f t="shared" si="130"/>
        <v>981.72222222222217</v>
      </c>
      <c r="D43" s="54">
        <f t="shared" si="131"/>
        <v>1767.1</v>
      </c>
      <c r="E43" s="41">
        <f t="shared" si="132"/>
        <v>21.036904761904758</v>
      </c>
      <c r="F43" s="42">
        <f t="shared" si="133"/>
        <v>234.05555555555554</v>
      </c>
      <c r="G43" s="54">
        <f t="shared" si="134"/>
        <v>421.3</v>
      </c>
      <c r="H43" s="43">
        <f t="shared" si="135"/>
        <v>21.065000000000001</v>
      </c>
      <c r="I43" s="44">
        <f t="shared" si="136"/>
        <v>10.333333333333334</v>
      </c>
      <c r="J43" s="54">
        <v>18.600000000000001</v>
      </c>
      <c r="K43" s="41">
        <f t="shared" si="137"/>
        <v>26.571428571428573</v>
      </c>
      <c r="L43" s="46">
        <f t="shared" si="138"/>
        <v>4.7222222222222223</v>
      </c>
      <c r="M43" s="54">
        <v>8.5</v>
      </c>
      <c r="N43" s="43">
        <f t="shared" si="139"/>
        <v>42.5</v>
      </c>
      <c r="O43" s="47">
        <f t="shared" si="140"/>
        <v>31.666666666666664</v>
      </c>
      <c r="P43" s="45">
        <v>57</v>
      </c>
      <c r="Q43" s="48">
        <f t="shared" si="141"/>
        <v>21.923076923076923</v>
      </c>
      <c r="R43" s="49">
        <f t="shared" si="142"/>
        <v>20.555555555555554</v>
      </c>
      <c r="S43" s="45">
        <v>37</v>
      </c>
      <c r="T43" s="43">
        <f t="shared" si="143"/>
        <v>41.111111111111107</v>
      </c>
      <c r="U43" s="44">
        <f t="shared" si="144"/>
        <v>0.19444444444444445</v>
      </c>
      <c r="V43" s="50">
        <v>0.35</v>
      </c>
      <c r="W43" s="51">
        <f t="shared" si="145"/>
        <v>3.4999999999999996</v>
      </c>
      <c r="X43" s="45">
        <v>6.3</v>
      </c>
      <c r="Y43" s="52">
        <f t="shared" si="146"/>
        <v>12.6</v>
      </c>
      <c r="Z43" s="53">
        <f t="shared" si="147"/>
        <v>0.30555555555555558</v>
      </c>
      <c r="AA43" s="98">
        <v>0.55000000000000004</v>
      </c>
      <c r="AB43" s="95">
        <f t="shared" si="148"/>
        <v>9.1666666666666679</v>
      </c>
      <c r="AE43" s="30"/>
      <c r="AF43" s="30"/>
      <c r="AG43" s="30"/>
      <c r="AH43" s="30"/>
      <c r="AI43" s="30"/>
      <c r="AJ43" s="30"/>
      <c r="AK43" s="30"/>
      <c r="AL43" s="30"/>
      <c r="AM43" s="30"/>
    </row>
    <row r="44" spans="1:39" x14ac:dyDescent="0.3">
      <c r="A44" s="129" t="s">
        <v>146</v>
      </c>
      <c r="B44" s="130">
        <v>180</v>
      </c>
      <c r="C44" s="131">
        <f t="shared" si="130"/>
        <v>1064.9722222222222</v>
      </c>
      <c r="D44" s="54">
        <f t="shared" si="131"/>
        <v>1916.95</v>
      </c>
      <c r="E44" s="41">
        <f t="shared" si="132"/>
        <v>22.820833333333333</v>
      </c>
      <c r="F44" s="42">
        <f t="shared" si="133"/>
        <v>253.83333333333331</v>
      </c>
      <c r="G44" s="54">
        <f t="shared" si="134"/>
        <v>456.9</v>
      </c>
      <c r="H44" s="43">
        <f t="shared" si="135"/>
        <v>22.844999999999999</v>
      </c>
      <c r="I44" s="44">
        <f t="shared" si="136"/>
        <v>11.055555555555555</v>
      </c>
      <c r="J44" s="54">
        <v>19.899999999999999</v>
      </c>
      <c r="K44" s="41">
        <f t="shared" si="137"/>
        <v>28.428571428571423</v>
      </c>
      <c r="L44" s="46">
        <f t="shared" si="138"/>
        <v>5.2222222222222223</v>
      </c>
      <c r="M44" s="54">
        <v>9.4</v>
      </c>
      <c r="N44" s="43">
        <f t="shared" si="139"/>
        <v>47</v>
      </c>
      <c r="O44" s="47">
        <f t="shared" si="140"/>
        <v>34.777777777777779</v>
      </c>
      <c r="P44" s="45">
        <v>62.6</v>
      </c>
      <c r="Q44" s="48">
        <f t="shared" si="141"/>
        <v>24.076923076923077</v>
      </c>
      <c r="R44" s="49">
        <f t="shared" si="142"/>
        <v>21.111111111111111</v>
      </c>
      <c r="S44" s="45">
        <v>38</v>
      </c>
      <c r="T44" s="43">
        <f t="shared" si="143"/>
        <v>42.222222222222221</v>
      </c>
      <c r="U44" s="44">
        <f t="shared" si="144"/>
        <v>0</v>
      </c>
      <c r="V44" s="50">
        <v>0</v>
      </c>
      <c r="W44" s="51">
        <f t="shared" si="145"/>
        <v>3.8055555555555549</v>
      </c>
      <c r="X44" s="45">
        <v>6.85</v>
      </c>
      <c r="Y44" s="52">
        <f t="shared" si="146"/>
        <v>13.699999999999998</v>
      </c>
      <c r="Z44" s="53">
        <f t="shared" si="147"/>
        <v>0.36111111111111116</v>
      </c>
      <c r="AA44" s="98">
        <v>0.65</v>
      </c>
      <c r="AB44" s="95">
        <f t="shared" si="148"/>
        <v>10.833333333333334</v>
      </c>
      <c r="AE44" s="30"/>
      <c r="AF44" s="30"/>
      <c r="AG44" s="30"/>
      <c r="AH44" s="30"/>
      <c r="AI44" s="30"/>
      <c r="AJ44" s="30"/>
      <c r="AK44" s="30"/>
      <c r="AL44" s="30"/>
      <c r="AM44" s="30"/>
    </row>
    <row r="45" spans="1:39" x14ac:dyDescent="0.3">
      <c r="A45" s="129" t="s">
        <v>147</v>
      </c>
      <c r="B45" s="130">
        <v>180</v>
      </c>
      <c r="C45" s="131">
        <f t="shared" si="130"/>
        <v>1061.3833333333334</v>
      </c>
      <c r="D45" s="54">
        <f t="shared" si="131"/>
        <v>1910.4900000000002</v>
      </c>
      <c r="E45" s="41">
        <f t="shared" si="132"/>
        <v>22.743928571428572</v>
      </c>
      <c r="F45" s="42">
        <f t="shared" si="133"/>
        <v>253.2833333333333</v>
      </c>
      <c r="G45" s="54">
        <f t="shared" si="134"/>
        <v>455.90999999999997</v>
      </c>
      <c r="H45" s="43">
        <f t="shared" si="135"/>
        <v>22.795500000000001</v>
      </c>
      <c r="I45" s="44">
        <f t="shared" si="136"/>
        <v>11.916666666666666</v>
      </c>
      <c r="J45" s="54">
        <v>21.45</v>
      </c>
      <c r="K45" s="41">
        <f t="shared" si="137"/>
        <v>30.642857142857142</v>
      </c>
      <c r="L45" s="46">
        <f t="shared" si="138"/>
        <v>6.2222222222222223</v>
      </c>
      <c r="M45" s="54">
        <v>11.2</v>
      </c>
      <c r="N45" s="43">
        <f t="shared" si="139"/>
        <v>55.999999999999993</v>
      </c>
      <c r="O45" s="47">
        <f t="shared" si="140"/>
        <v>32.055555555555557</v>
      </c>
      <c r="P45" s="45">
        <v>57.7</v>
      </c>
      <c r="Q45" s="48">
        <f t="shared" si="141"/>
        <v>22.192307692307693</v>
      </c>
      <c r="R45" s="49">
        <f t="shared" si="142"/>
        <v>21.666666666666668</v>
      </c>
      <c r="S45" s="45">
        <v>39</v>
      </c>
      <c r="T45" s="43">
        <f t="shared" si="143"/>
        <v>43.333333333333336</v>
      </c>
      <c r="U45" s="44">
        <f t="shared" si="144"/>
        <v>0.35000000000000003</v>
      </c>
      <c r="V45" s="50">
        <v>0.63</v>
      </c>
      <c r="W45" s="51">
        <f t="shared" si="145"/>
        <v>4.2777777777777777</v>
      </c>
      <c r="X45" s="45">
        <v>7.7</v>
      </c>
      <c r="Y45" s="52">
        <f t="shared" si="146"/>
        <v>15.4</v>
      </c>
      <c r="Z45" s="53">
        <f t="shared" si="147"/>
        <v>0.37222222222222223</v>
      </c>
      <c r="AA45" s="98">
        <v>0.67</v>
      </c>
      <c r="AB45" s="95">
        <f t="shared" si="148"/>
        <v>11.166666666666668</v>
      </c>
      <c r="AE45" s="30"/>
      <c r="AF45" s="30"/>
      <c r="AG45" s="30"/>
      <c r="AH45" s="30"/>
      <c r="AI45" s="30"/>
      <c r="AJ45" s="30"/>
      <c r="AK45" s="30"/>
      <c r="AL45" s="30"/>
      <c r="AM45" s="30"/>
    </row>
    <row r="46" spans="1:39" x14ac:dyDescent="0.3">
      <c r="A46" s="104" t="s">
        <v>35</v>
      </c>
      <c r="B46" s="105"/>
      <c r="C46" s="69"/>
      <c r="D46" s="70"/>
      <c r="E46" s="71"/>
      <c r="F46" s="106"/>
      <c r="G46" s="76"/>
      <c r="H46" s="76"/>
      <c r="I46" s="72"/>
      <c r="J46" s="73"/>
      <c r="K46" s="74"/>
      <c r="L46" s="76"/>
      <c r="M46" s="73"/>
      <c r="N46" s="76"/>
      <c r="O46" s="72"/>
      <c r="P46" s="76"/>
      <c r="Q46" s="74"/>
      <c r="R46" s="76"/>
      <c r="S46" s="76"/>
      <c r="T46" s="76"/>
      <c r="U46" s="72"/>
      <c r="V46" s="74"/>
      <c r="W46" s="76"/>
      <c r="X46" s="76"/>
      <c r="Y46" s="76"/>
      <c r="Z46" s="72"/>
      <c r="AA46" s="107"/>
      <c r="AB46" s="74"/>
    </row>
    <row r="47" spans="1:39" ht="13.25" customHeight="1" x14ac:dyDescent="0.3">
      <c r="A47" s="133" t="s">
        <v>36</v>
      </c>
      <c r="B47" s="130">
        <v>55</v>
      </c>
      <c r="C47" s="131">
        <f t="shared" ref="C47:C52" si="168">D47/B47*100</f>
        <v>76.363636363636374</v>
      </c>
      <c r="D47" s="54">
        <f t="shared" ref="D47:D53" si="169">IF(AND(J47&lt;&gt;"",P47&lt;&gt;"",X47&lt;&gt;"",V47&lt;&gt;""),(P47+X47)*17+(J47*37)+(V47*8),"not complete")</f>
        <v>42</v>
      </c>
      <c r="E47" s="41">
        <f t="shared" ref="E47:E53" si="170">+(D47/$E$6)*100</f>
        <v>0.5</v>
      </c>
      <c r="F47" s="42">
        <f t="shared" ref="F47:F52" si="171">G47/B47*100</f>
        <v>18.181818181818183</v>
      </c>
      <c r="G47" s="54">
        <f t="shared" ref="G47:G52" si="172">IF(AND(J47&lt;&gt;"",P47&lt;&gt;"",X47&lt;&gt;"",V47&lt;&gt;""),(P47+X47)*4+(J47*9)+(V47*2),"not complete")</f>
        <v>10</v>
      </c>
      <c r="H47" s="43">
        <f t="shared" ref="H47:H53" si="173">+(G47/$H$6)*100</f>
        <v>0.5</v>
      </c>
      <c r="I47" s="44">
        <f t="shared" ref="I47:I52" si="174">J47/B47*100</f>
        <v>0</v>
      </c>
      <c r="J47" s="45">
        <v>0</v>
      </c>
      <c r="K47" s="41">
        <f t="shared" ref="K47:K53" si="175">+(J47/$K$6)*100</f>
        <v>0</v>
      </c>
      <c r="L47" s="46">
        <f t="shared" ref="L47:L52" si="176">M47/B47*100</f>
        <v>0</v>
      </c>
      <c r="M47" s="54">
        <v>0</v>
      </c>
      <c r="N47" s="43">
        <f t="shared" ref="N47:N53" si="177">+(M47/$N$6)*100</f>
        <v>0</v>
      </c>
      <c r="O47" s="47">
        <f t="shared" ref="O47:O52" si="178">P47/B47*100</f>
        <v>1.8181818181818181</v>
      </c>
      <c r="P47" s="45">
        <v>1</v>
      </c>
      <c r="Q47" s="48">
        <f t="shared" ref="Q47:Q53" si="179">+(P47/$Q$6)*100</f>
        <v>0.38461538461538464</v>
      </c>
      <c r="R47" s="49">
        <f t="shared" ref="R47:R52" si="180">S47/B47*100</f>
        <v>0</v>
      </c>
      <c r="S47" s="45">
        <v>0</v>
      </c>
      <c r="T47" s="43">
        <f t="shared" ref="T47:T53" si="181">+(S47/$T$6)*100</f>
        <v>0</v>
      </c>
      <c r="U47" s="44">
        <f t="shared" ref="U47:U52" si="182">V47/B47*100</f>
        <v>1.8181818181818181</v>
      </c>
      <c r="V47" s="50">
        <v>1</v>
      </c>
      <c r="W47" s="51">
        <f t="shared" ref="W47:W52" si="183">X47/B47*100</f>
        <v>1.8181818181818181</v>
      </c>
      <c r="X47" s="45">
        <v>1</v>
      </c>
      <c r="Y47" s="52">
        <f t="shared" ref="Y47:Y53" si="184">+(X47/$Y$6)*100</f>
        <v>2</v>
      </c>
      <c r="Z47" s="53">
        <f t="shared" ref="Z47:Z52" si="185">AA47/B47*100</f>
        <v>0</v>
      </c>
      <c r="AA47" s="98">
        <v>0</v>
      </c>
      <c r="AB47" s="95">
        <f t="shared" ref="AB47:AB53" si="186">(AA47/$AB$6)*100</f>
        <v>0</v>
      </c>
      <c r="AE47" s="30"/>
      <c r="AF47" s="30"/>
      <c r="AG47" s="30"/>
      <c r="AH47" s="30"/>
      <c r="AI47" s="30"/>
      <c r="AJ47" s="30"/>
      <c r="AK47" s="30"/>
      <c r="AL47" s="30"/>
      <c r="AM47" s="30"/>
    </row>
    <row r="48" spans="1:39" ht="13.25" customHeight="1" x14ac:dyDescent="0.3">
      <c r="A48" s="133" t="s">
        <v>38</v>
      </c>
      <c r="B48" s="130">
        <v>267</v>
      </c>
      <c r="C48" s="131">
        <f>D48/B48*100</f>
        <v>557.74531835205994</v>
      </c>
      <c r="D48" s="54">
        <f t="shared" si="169"/>
        <v>1489.1799999999998</v>
      </c>
      <c r="E48" s="41">
        <f t="shared" si="170"/>
        <v>17.728333333333332</v>
      </c>
      <c r="F48" s="42">
        <f t="shared" si="171"/>
        <v>133.250936329588</v>
      </c>
      <c r="G48" s="54">
        <f t="shared" si="172"/>
        <v>355.78</v>
      </c>
      <c r="H48" s="43">
        <f t="shared" si="173"/>
        <v>17.788999999999998</v>
      </c>
      <c r="I48" s="44">
        <f t="shared" si="174"/>
        <v>6.3895131086142323</v>
      </c>
      <c r="J48" s="45">
        <v>17.059999999999999</v>
      </c>
      <c r="K48" s="41">
        <f t="shared" si="175"/>
        <v>24.37142857142857</v>
      </c>
      <c r="L48" s="46">
        <f t="shared" si="176"/>
        <v>1.9925093632958801</v>
      </c>
      <c r="M48" s="54">
        <v>5.32</v>
      </c>
      <c r="N48" s="43">
        <f t="shared" si="177"/>
        <v>26.6</v>
      </c>
      <c r="O48" s="47">
        <f t="shared" si="178"/>
        <v>9.3632958801498134</v>
      </c>
      <c r="P48" s="45">
        <v>25</v>
      </c>
      <c r="Q48" s="48">
        <f t="shared" si="179"/>
        <v>9.6153846153846168</v>
      </c>
      <c r="R48" s="49">
        <f t="shared" si="180"/>
        <v>1.7153558052434459</v>
      </c>
      <c r="S48" s="45">
        <v>4.58</v>
      </c>
      <c r="T48" s="43">
        <f t="shared" si="181"/>
        <v>5.0888888888888886</v>
      </c>
      <c r="U48" s="44">
        <f t="shared" si="182"/>
        <v>1.1685393258426966</v>
      </c>
      <c r="V48" s="50">
        <v>3.12</v>
      </c>
      <c r="W48" s="51">
        <f t="shared" si="183"/>
        <v>8.9887640449438209</v>
      </c>
      <c r="X48" s="45">
        <v>24</v>
      </c>
      <c r="Y48" s="52">
        <f t="shared" si="184"/>
        <v>48</v>
      </c>
      <c r="Z48" s="53">
        <f t="shared" si="185"/>
        <v>0.5617977528089888</v>
      </c>
      <c r="AA48" s="98">
        <v>1.5</v>
      </c>
      <c r="AB48" s="95">
        <f t="shared" si="186"/>
        <v>25</v>
      </c>
      <c r="AE48" s="30"/>
      <c r="AF48" s="30"/>
      <c r="AG48" s="30"/>
      <c r="AH48" s="30"/>
      <c r="AI48" s="30"/>
      <c r="AJ48" s="30"/>
      <c r="AK48" s="30"/>
      <c r="AL48" s="30"/>
      <c r="AM48" s="30"/>
    </row>
    <row r="49" spans="1:39" ht="13.25" customHeight="1" x14ac:dyDescent="0.3">
      <c r="A49" s="133" t="s">
        <v>39</v>
      </c>
      <c r="B49" s="130">
        <v>254</v>
      </c>
      <c r="C49" s="131">
        <f>D49/B49*100</f>
        <v>382.91338582677167</v>
      </c>
      <c r="D49" s="54">
        <f t="shared" si="169"/>
        <v>972.6</v>
      </c>
      <c r="E49" s="41">
        <f t="shared" si="170"/>
        <v>11.578571428571429</v>
      </c>
      <c r="F49" s="42">
        <f t="shared" si="171"/>
        <v>91.88976377952757</v>
      </c>
      <c r="G49" s="54">
        <f t="shared" si="172"/>
        <v>233.4</v>
      </c>
      <c r="H49" s="43">
        <f t="shared" si="173"/>
        <v>11.67</v>
      </c>
      <c r="I49" s="44">
        <f t="shared" si="174"/>
        <v>5.5118110236220472</v>
      </c>
      <c r="J49" s="45">
        <v>14</v>
      </c>
      <c r="K49" s="41">
        <f t="shared" si="175"/>
        <v>20</v>
      </c>
      <c r="L49" s="46">
        <f t="shared" si="176"/>
        <v>3.3858267716535431</v>
      </c>
      <c r="M49" s="54">
        <v>8.6</v>
      </c>
      <c r="N49" s="43">
        <f t="shared" si="177"/>
        <v>43</v>
      </c>
      <c r="O49" s="47">
        <f t="shared" si="178"/>
        <v>5.5118110236220472</v>
      </c>
      <c r="P49" s="45">
        <v>14</v>
      </c>
      <c r="Q49" s="48">
        <f t="shared" si="179"/>
        <v>5.384615384615385</v>
      </c>
      <c r="R49" s="49">
        <f t="shared" si="180"/>
        <v>1.9291338582677164</v>
      </c>
      <c r="S49" s="45">
        <v>4.9000000000000004</v>
      </c>
      <c r="T49" s="43">
        <f t="shared" si="181"/>
        <v>5.4444444444444446</v>
      </c>
      <c r="U49" s="44">
        <f t="shared" si="182"/>
        <v>1.4566929133858268</v>
      </c>
      <c r="V49" s="50">
        <v>3.7</v>
      </c>
      <c r="W49" s="51">
        <f t="shared" si="183"/>
        <v>4.3307086614173231</v>
      </c>
      <c r="X49" s="45">
        <v>11</v>
      </c>
      <c r="Y49" s="52">
        <f t="shared" si="184"/>
        <v>22</v>
      </c>
      <c r="Z49" s="53">
        <f t="shared" si="185"/>
        <v>0.47244094488188976</v>
      </c>
      <c r="AA49" s="98">
        <v>1.2</v>
      </c>
      <c r="AB49" s="95">
        <f t="shared" si="186"/>
        <v>20</v>
      </c>
      <c r="AE49" s="30"/>
      <c r="AF49" s="30"/>
      <c r="AG49" s="30"/>
      <c r="AH49" s="30"/>
      <c r="AI49" s="30"/>
      <c r="AJ49" s="30"/>
      <c r="AK49" s="30"/>
      <c r="AL49" s="30"/>
      <c r="AM49" s="30"/>
    </row>
    <row r="50" spans="1:39" ht="13.25" hidden="1" customHeight="1" x14ac:dyDescent="0.3">
      <c r="A50" s="133" t="s">
        <v>37</v>
      </c>
      <c r="B50" s="130">
        <v>251</v>
      </c>
      <c r="C50" s="131">
        <f t="shared" si="168"/>
        <v>305.21513944223113</v>
      </c>
      <c r="D50" s="54">
        <f t="shared" si="169"/>
        <v>766.09</v>
      </c>
      <c r="E50" s="41">
        <f t="shared" si="170"/>
        <v>9.1201190476190472</v>
      </c>
      <c r="F50" s="42">
        <f t="shared" si="171"/>
        <v>73.26294820717132</v>
      </c>
      <c r="G50" s="54">
        <f t="shared" si="172"/>
        <v>183.89000000000001</v>
      </c>
      <c r="H50" s="43">
        <f t="shared" si="173"/>
        <v>9.1945000000000014</v>
      </c>
      <c r="I50" s="44">
        <f t="shared" si="174"/>
        <v>4.5537848605577693</v>
      </c>
      <c r="J50" s="45">
        <v>11.43</v>
      </c>
      <c r="K50" s="41">
        <f t="shared" si="175"/>
        <v>16.328571428571429</v>
      </c>
      <c r="L50" s="46">
        <f t="shared" si="176"/>
        <v>2.3386454183266934</v>
      </c>
      <c r="M50" s="54">
        <v>5.87</v>
      </c>
      <c r="N50" s="43">
        <f t="shared" si="177"/>
        <v>29.349999999999998</v>
      </c>
      <c r="O50" s="47">
        <f t="shared" si="178"/>
        <v>4.286852589641434</v>
      </c>
      <c r="P50" s="45">
        <v>10.76</v>
      </c>
      <c r="Q50" s="48">
        <f t="shared" si="179"/>
        <v>4.138461538461538</v>
      </c>
      <c r="R50" s="49">
        <f t="shared" si="180"/>
        <v>2.2509960159362552</v>
      </c>
      <c r="S50" s="45">
        <v>5.65</v>
      </c>
      <c r="T50" s="43">
        <f t="shared" si="181"/>
        <v>6.2777777777777777</v>
      </c>
      <c r="U50" s="44">
        <f t="shared" si="182"/>
        <v>0.92031872509960155</v>
      </c>
      <c r="V50" s="50">
        <v>2.31</v>
      </c>
      <c r="W50" s="51">
        <f t="shared" si="183"/>
        <v>3.3227091633466133</v>
      </c>
      <c r="X50" s="45">
        <v>8.34</v>
      </c>
      <c r="Y50" s="52">
        <f t="shared" si="184"/>
        <v>16.68</v>
      </c>
      <c r="Z50" s="53">
        <f t="shared" si="185"/>
        <v>0.69322709163346619</v>
      </c>
      <c r="AA50" s="98">
        <v>1.74</v>
      </c>
      <c r="AB50" s="95">
        <f t="shared" si="186"/>
        <v>28.999999999999996</v>
      </c>
      <c r="AE50" s="30"/>
      <c r="AF50" s="30"/>
      <c r="AG50" s="30"/>
      <c r="AH50" s="30"/>
      <c r="AI50" s="30"/>
      <c r="AJ50" s="30"/>
      <c r="AK50" s="30"/>
      <c r="AL50" s="30"/>
      <c r="AM50" s="30"/>
    </row>
    <row r="51" spans="1:39" ht="13.25" hidden="1" customHeight="1" x14ac:dyDescent="0.3">
      <c r="A51" s="133" t="s">
        <v>38</v>
      </c>
      <c r="B51" s="130">
        <v>267</v>
      </c>
      <c r="C51" s="131">
        <f t="shared" si="168"/>
        <v>557.74531835205994</v>
      </c>
      <c r="D51" s="54">
        <f t="shared" si="169"/>
        <v>1489.1799999999998</v>
      </c>
      <c r="E51" s="41">
        <f t="shared" si="170"/>
        <v>17.728333333333332</v>
      </c>
      <c r="F51" s="42">
        <f t="shared" si="171"/>
        <v>133.250936329588</v>
      </c>
      <c r="G51" s="54">
        <f t="shared" si="172"/>
        <v>355.78</v>
      </c>
      <c r="H51" s="43">
        <f t="shared" si="173"/>
        <v>17.788999999999998</v>
      </c>
      <c r="I51" s="44">
        <f t="shared" si="174"/>
        <v>6.3895131086142323</v>
      </c>
      <c r="J51" s="45">
        <v>17.059999999999999</v>
      </c>
      <c r="K51" s="41">
        <f t="shared" si="175"/>
        <v>24.37142857142857</v>
      </c>
      <c r="L51" s="46">
        <f t="shared" si="176"/>
        <v>1.9925093632958801</v>
      </c>
      <c r="M51" s="54">
        <v>5.32</v>
      </c>
      <c r="N51" s="43">
        <f t="shared" si="177"/>
        <v>26.6</v>
      </c>
      <c r="O51" s="47">
        <f t="shared" si="178"/>
        <v>9.3632958801498134</v>
      </c>
      <c r="P51" s="45">
        <v>25</v>
      </c>
      <c r="Q51" s="48">
        <f t="shared" si="179"/>
        <v>9.6153846153846168</v>
      </c>
      <c r="R51" s="49">
        <f t="shared" si="180"/>
        <v>1.7153558052434459</v>
      </c>
      <c r="S51" s="45">
        <v>4.58</v>
      </c>
      <c r="T51" s="43">
        <f t="shared" si="181"/>
        <v>5.0888888888888886</v>
      </c>
      <c r="U51" s="44">
        <f t="shared" si="182"/>
        <v>1.1685393258426966</v>
      </c>
      <c r="V51" s="50">
        <v>3.12</v>
      </c>
      <c r="W51" s="51">
        <f t="shared" si="183"/>
        <v>8.9887640449438209</v>
      </c>
      <c r="X51" s="45">
        <v>24</v>
      </c>
      <c r="Y51" s="52">
        <f t="shared" si="184"/>
        <v>48</v>
      </c>
      <c r="Z51" s="53">
        <f t="shared" si="185"/>
        <v>0.5617977528089888</v>
      </c>
      <c r="AA51" s="98">
        <v>1.5</v>
      </c>
      <c r="AB51" s="95">
        <f t="shared" si="186"/>
        <v>25</v>
      </c>
      <c r="AE51" s="30"/>
      <c r="AF51" s="30"/>
      <c r="AG51" s="30"/>
      <c r="AH51" s="30"/>
      <c r="AI51" s="30"/>
      <c r="AJ51" s="30"/>
      <c r="AK51" s="30"/>
      <c r="AL51" s="30"/>
      <c r="AM51" s="30"/>
    </row>
    <row r="52" spans="1:39" ht="13.25" hidden="1" customHeight="1" x14ac:dyDescent="0.3">
      <c r="A52" s="133" t="s">
        <v>39</v>
      </c>
      <c r="B52" s="130">
        <v>254</v>
      </c>
      <c r="C52" s="131">
        <f t="shared" si="168"/>
        <v>382.91338582677167</v>
      </c>
      <c r="D52" s="54">
        <f t="shared" si="169"/>
        <v>972.6</v>
      </c>
      <c r="E52" s="41">
        <f t="shared" si="170"/>
        <v>11.578571428571429</v>
      </c>
      <c r="F52" s="42">
        <f t="shared" si="171"/>
        <v>91.88976377952757</v>
      </c>
      <c r="G52" s="54">
        <f t="shared" si="172"/>
        <v>233.4</v>
      </c>
      <c r="H52" s="43">
        <f t="shared" si="173"/>
        <v>11.67</v>
      </c>
      <c r="I52" s="44">
        <f t="shared" si="174"/>
        <v>5.5118110236220472</v>
      </c>
      <c r="J52" s="45">
        <v>14</v>
      </c>
      <c r="K52" s="41">
        <f t="shared" si="175"/>
        <v>20</v>
      </c>
      <c r="L52" s="46">
        <f t="shared" si="176"/>
        <v>3.3858267716535431</v>
      </c>
      <c r="M52" s="54">
        <v>8.6</v>
      </c>
      <c r="N52" s="43">
        <f t="shared" si="177"/>
        <v>43</v>
      </c>
      <c r="O52" s="47">
        <f t="shared" si="178"/>
        <v>5.5118110236220472</v>
      </c>
      <c r="P52" s="45">
        <v>14</v>
      </c>
      <c r="Q52" s="48">
        <f t="shared" si="179"/>
        <v>5.384615384615385</v>
      </c>
      <c r="R52" s="49">
        <f t="shared" si="180"/>
        <v>1.9291338582677164</v>
      </c>
      <c r="S52" s="45">
        <v>4.9000000000000004</v>
      </c>
      <c r="T52" s="43">
        <f t="shared" si="181"/>
        <v>5.4444444444444446</v>
      </c>
      <c r="U52" s="44">
        <f t="shared" si="182"/>
        <v>1.4566929133858268</v>
      </c>
      <c r="V52" s="50">
        <v>3.7</v>
      </c>
      <c r="W52" s="51">
        <f t="shared" si="183"/>
        <v>4.3307086614173231</v>
      </c>
      <c r="X52" s="45">
        <v>11</v>
      </c>
      <c r="Y52" s="52">
        <f t="shared" si="184"/>
        <v>22</v>
      </c>
      <c r="Z52" s="53">
        <f t="shared" si="185"/>
        <v>0.47244094488188976</v>
      </c>
      <c r="AA52" s="98">
        <v>1.2</v>
      </c>
      <c r="AB52" s="95">
        <f t="shared" si="186"/>
        <v>20</v>
      </c>
      <c r="AE52" s="30"/>
      <c r="AF52" s="30"/>
      <c r="AG52" s="30"/>
      <c r="AH52" s="30"/>
      <c r="AI52" s="30"/>
      <c r="AJ52" s="30"/>
      <c r="AK52" s="30"/>
      <c r="AL52" s="30"/>
      <c r="AM52" s="30"/>
    </row>
    <row r="53" spans="1:39" x14ac:dyDescent="0.3">
      <c r="A53" s="129" t="s">
        <v>138</v>
      </c>
      <c r="B53" s="130">
        <v>80</v>
      </c>
      <c r="C53" s="131">
        <f>D53/B53*100</f>
        <v>298.375</v>
      </c>
      <c r="D53" s="54">
        <f t="shared" si="169"/>
        <v>238.70000000000002</v>
      </c>
      <c r="E53" s="41">
        <f t="shared" si="170"/>
        <v>2.8416666666666668</v>
      </c>
      <c r="F53" s="42">
        <f>G53/B53*100</f>
        <v>70.5</v>
      </c>
      <c r="G53" s="54">
        <f>IF(AND(J53&lt;&gt;"",P53&lt;&gt;"",X53&lt;&gt;"",V53&lt;&gt;""),(P53+X53)*4+(J53*9)+(V53*2),"not complete")</f>
        <v>56.400000000000006</v>
      </c>
      <c r="H53" s="43">
        <f t="shared" si="173"/>
        <v>2.8200000000000003</v>
      </c>
      <c r="I53" s="44">
        <f>J53/B53*100</f>
        <v>0.5</v>
      </c>
      <c r="J53" s="54">
        <v>0.4</v>
      </c>
      <c r="K53" s="41">
        <f t="shared" si="175"/>
        <v>0.5714285714285714</v>
      </c>
      <c r="L53" s="46">
        <f>M53/B53*100</f>
        <v>0</v>
      </c>
      <c r="M53" s="54">
        <v>0</v>
      </c>
      <c r="N53" s="43">
        <f t="shared" si="177"/>
        <v>0</v>
      </c>
      <c r="O53" s="47">
        <f>P53/B53*100</f>
        <v>15.5</v>
      </c>
      <c r="P53" s="45">
        <v>12.4</v>
      </c>
      <c r="Q53" s="48">
        <f t="shared" si="179"/>
        <v>4.7692307692307692</v>
      </c>
      <c r="R53" s="49">
        <f>S53/B53*100</f>
        <v>13.374999999999998</v>
      </c>
      <c r="S53" s="45">
        <v>10.7</v>
      </c>
      <c r="T53" s="43">
        <f t="shared" si="181"/>
        <v>11.888888888888888</v>
      </c>
      <c r="U53" s="44">
        <f>V53/B53*100</f>
        <v>1.25</v>
      </c>
      <c r="V53" s="50">
        <v>1</v>
      </c>
      <c r="W53" s="51">
        <f>X53/B53*100</f>
        <v>0.375</v>
      </c>
      <c r="X53" s="45">
        <v>0.3</v>
      </c>
      <c r="Y53" s="52">
        <f t="shared" si="184"/>
        <v>0.6</v>
      </c>
      <c r="Z53" s="53">
        <f>AA53/B53*100</f>
        <v>0</v>
      </c>
      <c r="AA53" s="98">
        <v>0</v>
      </c>
      <c r="AB53" s="95">
        <f t="shared" si="186"/>
        <v>0</v>
      </c>
      <c r="AE53" s="30"/>
      <c r="AF53" s="30"/>
      <c r="AG53" s="30"/>
      <c r="AH53" s="30"/>
      <c r="AI53" s="30"/>
      <c r="AJ53" s="30"/>
      <c r="AK53" s="30"/>
      <c r="AL53" s="30"/>
      <c r="AM53" s="30"/>
    </row>
    <row r="54" spans="1:39" x14ac:dyDescent="0.3">
      <c r="A54" s="108"/>
      <c r="B54" s="109"/>
      <c r="C54" s="77"/>
      <c r="D54" s="3"/>
      <c r="E54" s="78"/>
      <c r="F54" s="3"/>
      <c r="G54" s="76"/>
      <c r="H54" s="76"/>
      <c r="I54" s="72"/>
      <c r="J54" s="73"/>
      <c r="K54" s="74"/>
      <c r="L54" s="76"/>
      <c r="M54" s="73"/>
      <c r="N54" s="76"/>
      <c r="O54" s="72"/>
      <c r="P54" s="76"/>
      <c r="Q54" s="74"/>
      <c r="R54" s="76"/>
      <c r="S54" s="76"/>
      <c r="T54" s="76"/>
      <c r="U54" s="72"/>
      <c r="V54" s="74"/>
      <c r="W54" s="76"/>
      <c r="X54" s="76"/>
      <c r="Y54" s="76"/>
      <c r="Z54" s="72"/>
      <c r="AA54" s="107"/>
      <c r="AB54" s="74"/>
    </row>
    <row r="55" spans="1:39" x14ac:dyDescent="0.3">
      <c r="A55" s="128" t="s">
        <v>40</v>
      </c>
      <c r="B55" s="136"/>
      <c r="C55" s="137"/>
      <c r="D55" s="136"/>
      <c r="E55" s="39"/>
      <c r="F55" s="37"/>
      <c r="G55" s="136"/>
      <c r="H55" s="40"/>
      <c r="I55" s="79"/>
      <c r="J55" s="80"/>
      <c r="K55" s="81"/>
      <c r="L55" s="40"/>
      <c r="M55" s="80"/>
      <c r="N55" s="37"/>
      <c r="O55" s="38"/>
      <c r="P55" s="37"/>
      <c r="Q55" s="39"/>
      <c r="R55" s="37"/>
      <c r="S55" s="82"/>
      <c r="T55" s="76"/>
      <c r="U55" s="72"/>
      <c r="V55" s="74"/>
      <c r="W55" s="76"/>
      <c r="X55" s="84"/>
      <c r="Y55" s="84"/>
      <c r="Z55" s="83"/>
      <c r="AA55" s="110"/>
      <c r="AB55" s="85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</row>
    <row r="56" spans="1:39" x14ac:dyDescent="0.3">
      <c r="A56" s="129" t="s">
        <v>131</v>
      </c>
      <c r="B56" s="130">
        <v>50</v>
      </c>
      <c r="C56" s="131">
        <f>D56/B56*100</f>
        <v>1249.8</v>
      </c>
      <c r="D56" s="54">
        <f t="shared" ref="D56:D58" si="187">IF(AND(J56&lt;&gt;"",P56&lt;&gt;"",X56&lt;&gt;"",V56&lt;&gt;""),(P56+X56)*17+(J56*37)+(V56*8),"not complete")</f>
        <v>624.9</v>
      </c>
      <c r="E56" s="41">
        <f t="shared" ref="E56:E58" si="188">+(D56/$E$6)*100</f>
        <v>7.4392857142857132</v>
      </c>
      <c r="F56" s="42">
        <f>G56/B56*100</f>
        <v>302.60000000000002</v>
      </c>
      <c r="G56" s="54">
        <f t="shared" ref="G56" si="189">IF(AND(J56&lt;&gt;"",P56&lt;&gt;"",X56&lt;&gt;"",V56&lt;&gt;""),(P56+X56)*4+(J56*9)+(V56*2),"not complete")</f>
        <v>151.30000000000001</v>
      </c>
      <c r="H56" s="43">
        <f t="shared" ref="H56:H58" si="190">+(G56/$H$6)*100</f>
        <v>7.5650000000000013</v>
      </c>
      <c r="I56" s="44">
        <f>J56/B56*100</f>
        <v>28.999999999999996</v>
      </c>
      <c r="J56" s="54">
        <v>14.5</v>
      </c>
      <c r="K56" s="41">
        <f t="shared" ref="K56:K58" si="191">+(J56/$K$6)*100</f>
        <v>20.714285714285715</v>
      </c>
      <c r="L56" s="46">
        <f>M56/B56*100</f>
        <v>2.8</v>
      </c>
      <c r="M56" s="54">
        <v>1.4</v>
      </c>
      <c r="N56" s="43">
        <f t="shared" ref="N56:N58" si="192">+(M56/$N$6)*100</f>
        <v>6.9999999999999991</v>
      </c>
      <c r="O56" s="47">
        <f>P56/B56*100</f>
        <v>8</v>
      </c>
      <c r="P56" s="45">
        <v>4</v>
      </c>
      <c r="Q56" s="48">
        <f t="shared" ref="Q56:Q58" si="193">+(P56/$Q$6)*100</f>
        <v>1.5384615384615385</v>
      </c>
      <c r="R56" s="49">
        <f>S56/B56*100</f>
        <v>6</v>
      </c>
      <c r="S56" s="45">
        <v>3</v>
      </c>
      <c r="T56" s="43">
        <f t="shared" ref="T56:T58" si="194">+(S56/$T$6)*100</f>
        <v>3.3333333333333335</v>
      </c>
      <c r="U56" s="44">
        <f>V56/B56*100</f>
        <v>0</v>
      </c>
      <c r="V56" s="50">
        <v>0</v>
      </c>
      <c r="W56" s="51">
        <f>X56/B56*100</f>
        <v>2.4</v>
      </c>
      <c r="X56" s="45">
        <v>1.2</v>
      </c>
      <c r="Y56" s="52">
        <f t="shared" ref="Y56:Y58" si="195">+(X56/$Y$6)*100</f>
        <v>2.4</v>
      </c>
      <c r="Z56" s="53">
        <f>AA56/B56*100</f>
        <v>1.8000000000000003</v>
      </c>
      <c r="AA56" s="98">
        <v>0.9</v>
      </c>
      <c r="AB56" s="95">
        <f t="shared" ref="AB56:AB58" si="196">(AA56/$AB$6)*100</f>
        <v>15</v>
      </c>
      <c r="AE56" s="30"/>
      <c r="AF56" s="30"/>
      <c r="AG56" s="30"/>
      <c r="AH56" s="30"/>
      <c r="AI56" s="30"/>
      <c r="AJ56" s="30"/>
      <c r="AK56" s="30"/>
      <c r="AL56" s="30"/>
      <c r="AM56" s="30"/>
    </row>
    <row r="57" spans="1:39" x14ac:dyDescent="0.3">
      <c r="A57" s="129" t="s">
        <v>41</v>
      </c>
      <c r="B57" s="130">
        <v>50</v>
      </c>
      <c r="C57" s="131">
        <f>D57/B57*100</f>
        <v>1952</v>
      </c>
      <c r="D57" s="54">
        <f t="shared" si="187"/>
        <v>976</v>
      </c>
      <c r="E57" s="41">
        <f t="shared" si="188"/>
        <v>11.619047619047619</v>
      </c>
      <c r="F57" s="42">
        <f>G57/B57*100</f>
        <v>474</v>
      </c>
      <c r="G57" s="54">
        <f>IF(AND(J57&lt;&gt;"",P57&lt;&gt;"",X57&lt;&gt;"",V57&lt;&gt;""),(P57+X57)*4+(J57*9)+(V57*2),"not complete")</f>
        <v>237</v>
      </c>
      <c r="H57" s="43">
        <f t="shared" si="190"/>
        <v>11.85</v>
      </c>
      <c r="I57" s="44">
        <f>J57/B57*100</f>
        <v>50</v>
      </c>
      <c r="J57" s="54">
        <v>25</v>
      </c>
      <c r="K57" s="41">
        <f t="shared" si="191"/>
        <v>35.714285714285715</v>
      </c>
      <c r="L57" s="46">
        <f>M57/B57*100</f>
        <v>8</v>
      </c>
      <c r="M57" s="54">
        <v>4</v>
      </c>
      <c r="N57" s="43">
        <f t="shared" si="192"/>
        <v>20</v>
      </c>
      <c r="O57" s="47">
        <f>P57/B57*100</f>
        <v>6</v>
      </c>
      <c r="P57" s="45">
        <v>3</v>
      </c>
      <c r="Q57" s="48">
        <f t="shared" si="193"/>
        <v>1.153846153846154</v>
      </c>
      <c r="R57" s="49">
        <f>S57/B57*100</f>
        <v>4</v>
      </c>
      <c r="S57" s="45">
        <v>2</v>
      </c>
      <c r="T57" s="43">
        <f t="shared" si="194"/>
        <v>2.2222222222222223</v>
      </c>
      <c r="U57" s="44">
        <f>V57/B57*100</f>
        <v>0</v>
      </c>
      <c r="V57" s="50">
        <v>0</v>
      </c>
      <c r="W57" s="51">
        <f>X57/B57*100</f>
        <v>0</v>
      </c>
      <c r="X57" s="45">
        <v>0</v>
      </c>
      <c r="Y57" s="52">
        <f t="shared" si="195"/>
        <v>0</v>
      </c>
      <c r="Z57" s="53">
        <f>AA57/B57*100</f>
        <v>2</v>
      </c>
      <c r="AA57" s="98">
        <v>1</v>
      </c>
      <c r="AB57" s="95">
        <f t="shared" si="196"/>
        <v>16.666666666666664</v>
      </c>
      <c r="AE57" s="30"/>
      <c r="AF57" s="30"/>
      <c r="AG57" s="30"/>
      <c r="AH57" s="30"/>
      <c r="AI57" s="30"/>
      <c r="AJ57" s="30"/>
      <c r="AK57" s="30"/>
      <c r="AL57" s="30"/>
      <c r="AM57" s="30"/>
    </row>
    <row r="58" spans="1:39" x14ac:dyDescent="0.3">
      <c r="A58" s="129" t="s">
        <v>42</v>
      </c>
      <c r="B58" s="130">
        <v>50</v>
      </c>
      <c r="C58" s="131">
        <f>D58/B58*100</f>
        <v>1011.9999999999999</v>
      </c>
      <c r="D58" s="54">
        <f t="shared" si="187"/>
        <v>506</v>
      </c>
      <c r="E58" s="41">
        <f t="shared" si="188"/>
        <v>6.0238095238095237</v>
      </c>
      <c r="F58" s="42">
        <f>G58/B58*100</f>
        <v>244</v>
      </c>
      <c r="G58" s="54">
        <f>IF(AND(J58&lt;&gt;"",P58&lt;&gt;"",X58&lt;&gt;"",V58&lt;&gt;""),(P58+X58)*4+(J58*9)+(V58*2),"not complete")</f>
        <v>122</v>
      </c>
      <c r="H58" s="43">
        <f t="shared" si="190"/>
        <v>6.1</v>
      </c>
      <c r="I58" s="44">
        <f>J58/B58*100</f>
        <v>20</v>
      </c>
      <c r="J58" s="54">
        <v>10</v>
      </c>
      <c r="K58" s="41">
        <f t="shared" si="191"/>
        <v>14.285714285714285</v>
      </c>
      <c r="L58" s="46">
        <f>M58/B58*100</f>
        <v>2</v>
      </c>
      <c r="M58" s="54">
        <v>1</v>
      </c>
      <c r="N58" s="43">
        <f t="shared" si="192"/>
        <v>5</v>
      </c>
      <c r="O58" s="47">
        <f>P58/B58*100</f>
        <v>6</v>
      </c>
      <c r="P58" s="45">
        <v>3</v>
      </c>
      <c r="Q58" s="48">
        <f t="shared" si="193"/>
        <v>1.153846153846154</v>
      </c>
      <c r="R58" s="49">
        <f>S58/B58*100</f>
        <v>6</v>
      </c>
      <c r="S58" s="45">
        <v>3</v>
      </c>
      <c r="T58" s="43">
        <f t="shared" si="194"/>
        <v>3.3333333333333335</v>
      </c>
      <c r="U58" s="44">
        <f>V58/B58*100</f>
        <v>0</v>
      </c>
      <c r="V58" s="50">
        <v>0</v>
      </c>
      <c r="W58" s="51">
        <f>X58/B58*100</f>
        <v>10</v>
      </c>
      <c r="X58" s="45">
        <v>5</v>
      </c>
      <c r="Y58" s="52">
        <f t="shared" si="195"/>
        <v>10</v>
      </c>
      <c r="Z58" s="53">
        <f>AA58/B58*100</f>
        <v>1.4</v>
      </c>
      <c r="AA58" s="98">
        <v>0.7</v>
      </c>
      <c r="AB58" s="95">
        <f t="shared" si="196"/>
        <v>11.666666666666666</v>
      </c>
      <c r="AE58" s="30"/>
      <c r="AF58" s="30"/>
      <c r="AG58" s="30"/>
      <c r="AH58" s="30"/>
      <c r="AI58" s="30"/>
      <c r="AJ58" s="30"/>
      <c r="AK58" s="30"/>
      <c r="AL58" s="30"/>
      <c r="AM58" s="30"/>
    </row>
    <row r="59" spans="1:39" x14ac:dyDescent="0.3">
      <c r="A59" s="104"/>
      <c r="B59" s="105"/>
      <c r="C59" s="69"/>
      <c r="D59" s="70"/>
      <c r="E59" s="71"/>
      <c r="F59" s="70"/>
      <c r="G59" s="76"/>
      <c r="H59" s="76"/>
      <c r="I59" s="72"/>
      <c r="J59" s="76"/>
      <c r="K59" s="74"/>
      <c r="L59" s="76"/>
      <c r="M59" s="73"/>
      <c r="N59" s="76"/>
      <c r="O59" s="72"/>
      <c r="P59" s="76"/>
      <c r="Q59" s="74"/>
      <c r="R59" s="76"/>
      <c r="S59" s="76"/>
      <c r="T59" s="76"/>
      <c r="U59" s="72"/>
      <c r="V59" s="74"/>
      <c r="W59" s="76"/>
      <c r="X59" s="76"/>
      <c r="Y59" s="76"/>
      <c r="Z59" s="72"/>
      <c r="AA59" s="107"/>
      <c r="AB59" s="74"/>
    </row>
    <row r="60" spans="1:39" x14ac:dyDescent="0.3">
      <c r="A60" s="128" t="s">
        <v>43</v>
      </c>
      <c r="B60" s="136"/>
      <c r="C60" s="137"/>
      <c r="D60" s="136"/>
      <c r="E60" s="39"/>
      <c r="F60" s="37"/>
      <c r="G60" s="136"/>
      <c r="H60" s="40"/>
      <c r="I60" s="79"/>
      <c r="J60" s="80"/>
      <c r="K60" s="81"/>
      <c r="L60" s="40"/>
      <c r="M60" s="80"/>
      <c r="N60" s="37"/>
      <c r="O60" s="38"/>
      <c r="P60" s="37"/>
      <c r="Q60" s="39"/>
      <c r="R60" s="37"/>
      <c r="S60" s="82"/>
      <c r="T60" s="76"/>
      <c r="U60" s="72"/>
      <c r="V60" s="74"/>
      <c r="W60" s="76"/>
      <c r="X60" s="84"/>
      <c r="Y60" s="84"/>
      <c r="Z60" s="83"/>
      <c r="AA60" s="110"/>
      <c r="AB60" s="85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</row>
    <row r="61" spans="1:39" x14ac:dyDescent="0.3">
      <c r="A61" s="129" t="s">
        <v>44</v>
      </c>
      <c r="B61" s="130">
        <v>73</v>
      </c>
      <c r="C61" s="131">
        <f t="shared" ref="C61:C82" si="197">D61/B61*100</f>
        <v>1241.0958904109589</v>
      </c>
      <c r="D61" s="54">
        <f>IF(AND(J61&lt;&gt;"",P61&lt;&gt;"",X61&lt;&gt;"",V61&lt;&gt;""),(P61+X61)*17+(J61*37)+(V61*8),"not complete")</f>
        <v>906</v>
      </c>
      <c r="E61" s="41">
        <f t="shared" ref="E61:E82" si="198">+(D61/$E$6)*100</f>
        <v>10.785714285714286</v>
      </c>
      <c r="F61" s="42">
        <f t="shared" ref="F61:F82" si="199">G61/B61*100</f>
        <v>297.2602739726027</v>
      </c>
      <c r="G61" s="54">
        <f>IF(AND(J61&lt;&gt;"",P61&lt;&gt;"",X61&lt;&gt;"",V61&lt;&gt;""),(P61+X61)*4+(J61*9)+(V61*2),"not complete")</f>
        <v>217</v>
      </c>
      <c r="H61" s="43">
        <f t="shared" ref="H61:H82" si="200">+(G61/$H$6)*100</f>
        <v>10.85</v>
      </c>
      <c r="I61" s="44">
        <f t="shared" ref="I61:I82" si="201">J61/B61*100</f>
        <v>15.068493150684931</v>
      </c>
      <c r="J61" s="45">
        <v>11</v>
      </c>
      <c r="K61" s="41">
        <f t="shared" ref="K61:K82" si="202">+(J61/$K$6)*100</f>
        <v>15.714285714285714</v>
      </c>
      <c r="L61" s="46">
        <f t="shared" ref="L61:L82" si="203">M61/B61*100</f>
        <v>4.10958904109589</v>
      </c>
      <c r="M61" s="45">
        <v>3</v>
      </c>
      <c r="N61" s="43">
        <f t="shared" ref="N61:N82" si="204">+(M61/$N$6)*100</f>
        <v>15</v>
      </c>
      <c r="O61" s="47">
        <f t="shared" ref="O61:O82" si="205">P61/B61*100</f>
        <v>34.246575342465754</v>
      </c>
      <c r="P61" s="45">
        <v>25</v>
      </c>
      <c r="Q61" s="48">
        <f t="shared" ref="Q61:Q82" si="206">+(P61/$Q$6)*100</f>
        <v>9.6153846153846168</v>
      </c>
      <c r="R61" s="49">
        <f t="shared" ref="R61:R82" si="207">S61/B61*100</f>
        <v>12.328767123287671</v>
      </c>
      <c r="S61" s="45">
        <v>9</v>
      </c>
      <c r="T61" s="43">
        <f t="shared" ref="T61:T82" si="208">+(S61/$T$6)*100</f>
        <v>10</v>
      </c>
      <c r="U61" s="44">
        <f t="shared" ref="U61:U82" si="209">V61/B61*100</f>
        <v>6.8493150684931505</v>
      </c>
      <c r="V61" s="50">
        <v>5</v>
      </c>
      <c r="W61" s="51">
        <f t="shared" ref="W61:W82" si="210">X61/B61*100</f>
        <v>2.7397260273972601</v>
      </c>
      <c r="X61" s="45">
        <v>2</v>
      </c>
      <c r="Y61" s="52">
        <f t="shared" ref="Y61:Y82" si="211">+(X61/$Y$6)*100</f>
        <v>4</v>
      </c>
      <c r="Z61" s="53">
        <f t="shared" ref="Z61:Z82" si="212">AA61/B61*100</f>
        <v>0.41095890410958902</v>
      </c>
      <c r="AA61" s="98">
        <v>0.3</v>
      </c>
      <c r="AB61" s="95">
        <f t="shared" ref="AB61:AB82" si="213">(AA61/$AB$6)*100</f>
        <v>5</v>
      </c>
      <c r="AE61" s="30"/>
      <c r="AF61" s="30"/>
      <c r="AG61" s="30"/>
      <c r="AH61" s="30"/>
      <c r="AI61" s="30"/>
      <c r="AJ61" s="30"/>
      <c r="AK61" s="30"/>
      <c r="AL61" s="30"/>
      <c r="AM61" s="30"/>
    </row>
    <row r="62" spans="1:39" x14ac:dyDescent="0.3">
      <c r="A62" s="138" t="s">
        <v>45</v>
      </c>
      <c r="B62" s="130">
        <v>153.65</v>
      </c>
      <c r="C62" s="131">
        <f t="shared" si="197"/>
        <v>791.22225837943392</v>
      </c>
      <c r="D62" s="54">
        <f t="shared" ref="D62:D79" si="214">IF(AND(J62&lt;&gt;"",P62&lt;&gt;"",X62&lt;&gt;"",V62&lt;&gt;""),(P62+X62)*17+(J62*37)+(V62*8),"not complete")</f>
        <v>1215.7130000000002</v>
      </c>
      <c r="E62" s="41">
        <f t="shared" si="198"/>
        <v>14.472773809523812</v>
      </c>
      <c r="F62" s="42">
        <f t="shared" si="199"/>
        <v>187.33550276602668</v>
      </c>
      <c r="G62" s="54">
        <f t="shared" ref="G62:G79" si="215">IF(AND(J62&lt;&gt;"",P62&lt;&gt;"",X62&lt;&gt;"",V62&lt;&gt;""),(P62+X62)*4+(J62*9)+(V62*2),"not complete")</f>
        <v>287.84100000000001</v>
      </c>
      <c r="H62" s="43">
        <f t="shared" si="200"/>
        <v>14.392050000000001</v>
      </c>
      <c r="I62" s="44">
        <f t="shared" si="201"/>
        <v>3.9629027009437032</v>
      </c>
      <c r="J62" s="45">
        <v>6.0890000000000004</v>
      </c>
      <c r="K62" s="41">
        <f t="shared" si="202"/>
        <v>8.6985714285714284</v>
      </c>
      <c r="L62" s="46">
        <f t="shared" si="203"/>
        <v>2.6814188089814515</v>
      </c>
      <c r="M62" s="45">
        <v>4.12</v>
      </c>
      <c r="N62" s="43">
        <f t="shared" si="204"/>
        <v>20.6</v>
      </c>
      <c r="O62" s="47">
        <f t="shared" si="205"/>
        <v>34.767328343638141</v>
      </c>
      <c r="P62" s="45">
        <v>53.42</v>
      </c>
      <c r="Q62" s="48">
        <f t="shared" si="206"/>
        <v>20.546153846153846</v>
      </c>
      <c r="R62" s="49">
        <f t="shared" si="207"/>
        <v>25.590628050764725</v>
      </c>
      <c r="S62" s="45">
        <v>39.32</v>
      </c>
      <c r="T62" s="43">
        <f t="shared" si="208"/>
        <v>43.68888888888889</v>
      </c>
      <c r="U62" s="44">
        <f t="shared" si="209"/>
        <v>0</v>
      </c>
      <c r="V62" s="50">
        <v>0</v>
      </c>
      <c r="W62" s="51">
        <f t="shared" si="210"/>
        <v>3.1500162707452</v>
      </c>
      <c r="X62" s="45">
        <v>4.84</v>
      </c>
      <c r="Y62" s="52">
        <f t="shared" si="211"/>
        <v>9.68</v>
      </c>
      <c r="Z62" s="53">
        <f t="shared" si="212"/>
        <v>0.19199479336153594</v>
      </c>
      <c r="AA62" s="98">
        <v>0.29499999999999998</v>
      </c>
      <c r="AB62" s="95">
        <f t="shared" si="213"/>
        <v>4.9166666666666661</v>
      </c>
      <c r="AE62" s="30"/>
      <c r="AF62" s="30"/>
      <c r="AG62" s="30"/>
      <c r="AH62" s="30"/>
      <c r="AI62" s="30"/>
      <c r="AJ62" s="30"/>
      <c r="AK62" s="30"/>
      <c r="AL62" s="30"/>
      <c r="AM62" s="30"/>
    </row>
    <row r="63" spans="1:39" x14ac:dyDescent="0.3">
      <c r="A63" s="138" t="s">
        <v>46</v>
      </c>
      <c r="B63" s="130">
        <v>151.29</v>
      </c>
      <c r="C63" s="131">
        <f t="shared" si="197"/>
        <v>776.36261484566069</v>
      </c>
      <c r="D63" s="54">
        <f t="shared" si="214"/>
        <v>1174.559</v>
      </c>
      <c r="E63" s="41">
        <f t="shared" si="198"/>
        <v>13.982845238095237</v>
      </c>
      <c r="F63" s="42">
        <f t="shared" si="199"/>
        <v>184.31687487606584</v>
      </c>
      <c r="G63" s="54">
        <f t="shared" si="215"/>
        <v>278.85300000000001</v>
      </c>
      <c r="H63" s="43">
        <f t="shared" si="200"/>
        <v>13.94265</v>
      </c>
      <c r="I63" s="44">
        <f t="shared" si="201"/>
        <v>5.3995637517350783</v>
      </c>
      <c r="J63" s="45">
        <v>8.1690000000000005</v>
      </c>
      <c r="K63" s="41">
        <f t="shared" si="202"/>
        <v>11.670000000000002</v>
      </c>
      <c r="L63" s="46">
        <f t="shared" si="203"/>
        <v>3.9394540286866286</v>
      </c>
      <c r="M63" s="45">
        <v>5.96</v>
      </c>
      <c r="N63" s="43">
        <f t="shared" si="204"/>
        <v>29.799999999999997</v>
      </c>
      <c r="O63" s="47">
        <f t="shared" si="205"/>
        <v>30.00859276885452</v>
      </c>
      <c r="P63" s="45">
        <v>45.4</v>
      </c>
      <c r="Q63" s="48">
        <f t="shared" si="206"/>
        <v>17.46153846153846</v>
      </c>
      <c r="R63" s="49">
        <f t="shared" si="207"/>
        <v>27.503470156652789</v>
      </c>
      <c r="S63" s="45">
        <v>41.61</v>
      </c>
      <c r="T63" s="43">
        <f t="shared" si="208"/>
        <v>46.233333333333334</v>
      </c>
      <c r="U63" s="44">
        <f t="shared" si="209"/>
        <v>0.46929737590058829</v>
      </c>
      <c r="V63" s="50">
        <v>0.71</v>
      </c>
      <c r="W63" s="51">
        <f t="shared" si="210"/>
        <v>3.6869588208077211</v>
      </c>
      <c r="X63" s="45">
        <v>5.5780000000000003</v>
      </c>
      <c r="Y63" s="52">
        <f t="shared" si="211"/>
        <v>11.156000000000001</v>
      </c>
      <c r="Z63" s="53">
        <f t="shared" si="212"/>
        <v>0.23266574129155926</v>
      </c>
      <c r="AA63" s="98">
        <v>0.35199999999999998</v>
      </c>
      <c r="AB63" s="95">
        <f t="shared" si="213"/>
        <v>5.8666666666666663</v>
      </c>
      <c r="AE63" s="30"/>
      <c r="AF63" s="30"/>
      <c r="AG63" s="30"/>
      <c r="AH63" s="30"/>
      <c r="AI63" s="30"/>
      <c r="AJ63" s="30"/>
      <c r="AK63" s="30"/>
      <c r="AL63" s="30"/>
      <c r="AM63" s="30"/>
    </row>
    <row r="64" spans="1:39" x14ac:dyDescent="0.3">
      <c r="A64" s="138" t="s">
        <v>47</v>
      </c>
      <c r="B64" s="130">
        <v>149.81</v>
      </c>
      <c r="C64" s="131">
        <f t="shared" si="197"/>
        <v>640.6334690608104</v>
      </c>
      <c r="D64" s="54">
        <f t="shared" si="214"/>
        <v>959.73300000000006</v>
      </c>
      <c r="E64" s="41">
        <f t="shared" si="198"/>
        <v>11.425392857142857</v>
      </c>
      <c r="F64" s="42">
        <f t="shared" si="199"/>
        <v>151.60603431012615</v>
      </c>
      <c r="G64" s="54">
        <f t="shared" si="215"/>
        <v>227.12100000000001</v>
      </c>
      <c r="H64" s="43">
        <f t="shared" si="200"/>
        <v>11.356050000000002</v>
      </c>
      <c r="I64" s="44">
        <f t="shared" si="201"/>
        <v>2.7695080435217942</v>
      </c>
      <c r="J64" s="45">
        <v>4.149</v>
      </c>
      <c r="K64" s="41">
        <f t="shared" si="202"/>
        <v>5.927142857142857</v>
      </c>
      <c r="L64" s="46">
        <f t="shared" si="203"/>
        <v>1.842333622588612</v>
      </c>
      <c r="M64" s="45">
        <v>2.76</v>
      </c>
      <c r="N64" s="43">
        <f t="shared" si="204"/>
        <v>13.799999999999999</v>
      </c>
      <c r="O64" s="47">
        <f t="shared" si="205"/>
        <v>28.63160002670049</v>
      </c>
      <c r="P64" s="45">
        <v>42.893000000000001</v>
      </c>
      <c r="Q64" s="48">
        <f t="shared" si="206"/>
        <v>16.497307692307693</v>
      </c>
      <c r="R64" s="49">
        <f t="shared" si="207"/>
        <v>25.677191108737734</v>
      </c>
      <c r="S64" s="45">
        <v>38.466999999999999</v>
      </c>
      <c r="T64" s="43">
        <f t="shared" si="208"/>
        <v>42.74111111111111</v>
      </c>
      <c r="U64" s="44">
        <f t="shared" si="209"/>
        <v>0.460583405647153</v>
      </c>
      <c r="V64" s="50">
        <v>0.69</v>
      </c>
      <c r="W64" s="51">
        <f t="shared" si="210"/>
        <v>2.8082237500834388</v>
      </c>
      <c r="X64" s="45">
        <v>4.2069999999999999</v>
      </c>
      <c r="Y64" s="52">
        <f t="shared" si="211"/>
        <v>8.4139999999999997</v>
      </c>
      <c r="Z64" s="53">
        <f t="shared" si="212"/>
        <v>0.11681463186703157</v>
      </c>
      <c r="AA64" s="98">
        <v>0.17499999999999999</v>
      </c>
      <c r="AB64" s="95">
        <f t="shared" si="213"/>
        <v>2.9166666666666665</v>
      </c>
      <c r="AE64" s="30"/>
      <c r="AF64" s="30"/>
      <c r="AG64" s="30"/>
      <c r="AH64" s="30"/>
      <c r="AI64" s="30"/>
      <c r="AJ64" s="30"/>
      <c r="AK64" s="30"/>
      <c r="AL64" s="30"/>
      <c r="AM64" s="30"/>
    </row>
    <row r="65" spans="1:39" x14ac:dyDescent="0.3">
      <c r="A65" s="138" t="s">
        <v>126</v>
      </c>
      <c r="B65" s="130">
        <v>62</v>
      </c>
      <c r="C65" s="131">
        <f t="shared" si="197"/>
        <v>684.69354838709683</v>
      </c>
      <c r="D65" s="54">
        <f t="shared" ref="D65" si="216">IF(AND(J65&lt;&gt;"",P65&lt;&gt;"",X65&lt;&gt;"",V65&lt;&gt;""),(P65+X65)*17+(J65*37)+(V65*8),"not complete")</f>
        <v>424.51000000000005</v>
      </c>
      <c r="E65" s="41">
        <f t="shared" ref="E65" si="217">+(D65/$E$6)*100</f>
        <v>5.0536904761904768</v>
      </c>
      <c r="F65" s="42">
        <f t="shared" si="199"/>
        <v>162.22580645161293</v>
      </c>
      <c r="G65" s="54">
        <f t="shared" ref="G65" si="218">IF(AND(J65&lt;&gt;"",P65&lt;&gt;"",X65&lt;&gt;"",V65&lt;&gt;""),(P65+X65)*4+(J65*9)+(V65*2),"not complete")</f>
        <v>100.58000000000001</v>
      </c>
      <c r="H65" s="43">
        <f t="shared" ref="H65" si="219">+(G65/$H$6)*100</f>
        <v>5.0290000000000008</v>
      </c>
      <c r="I65" s="44">
        <f t="shared" si="201"/>
        <v>3.774193548387097</v>
      </c>
      <c r="J65" s="45">
        <v>2.34</v>
      </c>
      <c r="K65" s="41">
        <f t="shared" ref="K65" si="220">+(J65/$K$6)*100</f>
        <v>3.3428571428571425</v>
      </c>
      <c r="L65" s="46">
        <f t="shared" si="203"/>
        <v>2.5161290322580645</v>
      </c>
      <c r="M65" s="45">
        <v>1.56</v>
      </c>
      <c r="N65" s="43">
        <f t="shared" ref="N65" si="221">+(M65/$N$6)*100</f>
        <v>7.8</v>
      </c>
      <c r="O65" s="47">
        <f t="shared" si="205"/>
        <v>28.161290322580644</v>
      </c>
      <c r="P65" s="45">
        <v>17.46</v>
      </c>
      <c r="Q65" s="48">
        <f t="shared" ref="Q65" si="222">+(P65/$Q$6)*100</f>
        <v>6.7153846153846164</v>
      </c>
      <c r="R65" s="49">
        <f t="shared" si="207"/>
        <v>21.596774193548388</v>
      </c>
      <c r="S65" s="45">
        <v>13.39</v>
      </c>
      <c r="T65" s="43">
        <f t="shared" ref="T65" si="223">+(S65/$T$6)*100</f>
        <v>14.877777777777778</v>
      </c>
      <c r="U65" s="44">
        <f t="shared" si="209"/>
        <v>9.6774193548387094E-2</v>
      </c>
      <c r="V65" s="50">
        <v>0.06</v>
      </c>
      <c r="W65" s="51">
        <f t="shared" si="210"/>
        <v>3.8548387096774195</v>
      </c>
      <c r="X65" s="45">
        <v>2.39</v>
      </c>
      <c r="Y65" s="52">
        <f t="shared" ref="Y65" si="224">+(X65/$Y$6)*100</f>
        <v>4.78</v>
      </c>
      <c r="Z65" s="53">
        <f t="shared" si="212"/>
        <v>0.1274193548387097</v>
      </c>
      <c r="AA65" s="98">
        <v>7.9000000000000001E-2</v>
      </c>
      <c r="AB65" s="95">
        <f t="shared" ref="AB65" si="225">(AA65/$AB$6)*100</f>
        <v>1.3166666666666667</v>
      </c>
      <c r="AE65" s="30"/>
      <c r="AF65" s="30"/>
      <c r="AG65" s="30"/>
      <c r="AH65" s="30"/>
      <c r="AI65" s="30"/>
      <c r="AJ65" s="30"/>
      <c r="AK65" s="30"/>
      <c r="AL65" s="30"/>
      <c r="AM65" s="30"/>
    </row>
    <row r="66" spans="1:39" x14ac:dyDescent="0.3">
      <c r="A66" s="132" t="s">
        <v>48</v>
      </c>
      <c r="B66" s="130">
        <v>173.08</v>
      </c>
      <c r="C66" s="131">
        <f t="shared" si="197"/>
        <v>501.19482320314307</v>
      </c>
      <c r="D66" s="54">
        <f t="shared" si="214"/>
        <v>867.46800000000007</v>
      </c>
      <c r="E66" s="41">
        <f t="shared" si="198"/>
        <v>10.327000000000002</v>
      </c>
      <c r="F66" s="42">
        <f t="shared" si="199"/>
        <v>118.68269008550958</v>
      </c>
      <c r="G66" s="54">
        <f t="shared" si="215"/>
        <v>205.416</v>
      </c>
      <c r="H66" s="43">
        <f t="shared" si="200"/>
        <v>10.270799999999999</v>
      </c>
      <c r="I66" s="44">
        <f t="shared" si="201"/>
        <v>2.4127571065403282</v>
      </c>
      <c r="J66" s="45">
        <v>4.1760000000000002</v>
      </c>
      <c r="K66" s="41">
        <f t="shared" si="202"/>
        <v>5.9657142857142862</v>
      </c>
      <c r="L66" s="46">
        <f t="shared" si="203"/>
        <v>1.6004159926045758</v>
      </c>
      <c r="M66" s="45">
        <v>2.77</v>
      </c>
      <c r="N66" s="43">
        <f t="shared" si="204"/>
        <v>13.850000000000001</v>
      </c>
      <c r="O66" s="47">
        <f t="shared" si="205"/>
        <v>20.835451814189966</v>
      </c>
      <c r="P66" s="45">
        <v>36.061999999999998</v>
      </c>
      <c r="Q66" s="48">
        <f t="shared" si="206"/>
        <v>13.87</v>
      </c>
      <c r="R66" s="49">
        <f t="shared" si="207"/>
        <v>17.685463369540095</v>
      </c>
      <c r="S66" s="45">
        <v>30.61</v>
      </c>
      <c r="T66" s="43">
        <f t="shared" si="208"/>
        <v>34.011111111111106</v>
      </c>
      <c r="U66" s="44">
        <f t="shared" si="209"/>
        <v>0.3813265541945921</v>
      </c>
      <c r="V66" s="50">
        <v>0.66</v>
      </c>
      <c r="W66" s="51">
        <f t="shared" si="210"/>
        <v>3.2158539403743926</v>
      </c>
      <c r="X66" s="45">
        <v>5.5659999999999998</v>
      </c>
      <c r="Y66" s="52">
        <f t="shared" si="211"/>
        <v>11.132</v>
      </c>
      <c r="Z66" s="53">
        <f t="shared" si="212"/>
        <v>0.20626299976889295</v>
      </c>
      <c r="AA66" s="98">
        <v>0.35699999999999998</v>
      </c>
      <c r="AB66" s="95">
        <f t="shared" si="213"/>
        <v>5.9499999999999993</v>
      </c>
      <c r="AE66" s="30"/>
      <c r="AF66" s="30"/>
      <c r="AG66" s="30"/>
      <c r="AH66" s="30"/>
      <c r="AI66" s="30"/>
      <c r="AJ66" s="30"/>
      <c r="AK66" s="30"/>
      <c r="AL66" s="30"/>
      <c r="AM66" s="30"/>
    </row>
    <row r="67" spans="1:39" x14ac:dyDescent="0.3">
      <c r="A67" s="132" t="s">
        <v>49</v>
      </c>
      <c r="B67" s="130">
        <v>276.97000000000003</v>
      </c>
      <c r="C67" s="131">
        <f t="shared" si="197"/>
        <v>501.1936310791782</v>
      </c>
      <c r="D67" s="54">
        <f t="shared" si="214"/>
        <v>1388.1559999999999</v>
      </c>
      <c r="E67" s="41">
        <f t="shared" si="198"/>
        <v>16.525666666666666</v>
      </c>
      <c r="F67" s="42">
        <f t="shared" si="199"/>
        <v>118.68252879373216</v>
      </c>
      <c r="G67" s="54">
        <f t="shared" si="215"/>
        <v>328.71499999999997</v>
      </c>
      <c r="H67" s="43">
        <f t="shared" si="200"/>
        <v>16.435749999999999</v>
      </c>
      <c r="I67" s="44">
        <f t="shared" si="201"/>
        <v>2.4128967036141096</v>
      </c>
      <c r="J67" s="45">
        <v>6.6829999999999998</v>
      </c>
      <c r="K67" s="41">
        <f t="shared" si="202"/>
        <v>9.5471428571428572</v>
      </c>
      <c r="L67" s="46">
        <f t="shared" si="203"/>
        <v>1.599451204101527</v>
      </c>
      <c r="M67" s="45">
        <v>4.43</v>
      </c>
      <c r="N67" s="43">
        <f t="shared" si="204"/>
        <v>22.15</v>
      </c>
      <c r="O67" s="47">
        <f t="shared" si="205"/>
        <v>20.834747445571722</v>
      </c>
      <c r="P67" s="45">
        <v>57.706000000000003</v>
      </c>
      <c r="Q67" s="48">
        <f t="shared" si="206"/>
        <v>22.194615384615386</v>
      </c>
      <c r="R67" s="49">
        <f t="shared" si="207"/>
        <v>17.687836227750296</v>
      </c>
      <c r="S67" s="45">
        <v>48.99</v>
      </c>
      <c r="T67" s="43">
        <f t="shared" si="208"/>
        <v>54.433333333333337</v>
      </c>
      <c r="U67" s="44">
        <f t="shared" si="209"/>
        <v>0.38199082933169659</v>
      </c>
      <c r="V67" s="50">
        <v>1.0580000000000001</v>
      </c>
      <c r="W67" s="51">
        <f t="shared" si="210"/>
        <v>3.2158717550637248</v>
      </c>
      <c r="X67" s="45">
        <v>8.907</v>
      </c>
      <c r="Y67" s="52">
        <f t="shared" si="211"/>
        <v>17.814</v>
      </c>
      <c r="Z67" s="53">
        <f t="shared" si="212"/>
        <v>0.20652056179369604</v>
      </c>
      <c r="AA67" s="98">
        <v>0.57199999999999995</v>
      </c>
      <c r="AB67" s="95">
        <f t="shared" si="213"/>
        <v>9.5333333333333332</v>
      </c>
      <c r="AE67" s="30"/>
      <c r="AF67" s="30"/>
      <c r="AG67" s="30"/>
      <c r="AH67" s="30"/>
      <c r="AI67" s="30"/>
      <c r="AJ67" s="30"/>
      <c r="AK67" s="30"/>
      <c r="AL67" s="30"/>
      <c r="AM67" s="30"/>
    </row>
    <row r="68" spans="1:39" x14ac:dyDescent="0.3">
      <c r="A68" s="132" t="s">
        <v>50</v>
      </c>
      <c r="B68" s="130">
        <v>173.13</v>
      </c>
      <c r="C68" s="131">
        <f t="shared" si="197"/>
        <v>496.26696701900306</v>
      </c>
      <c r="D68" s="54">
        <f t="shared" si="214"/>
        <v>859.18700000000001</v>
      </c>
      <c r="E68" s="41">
        <f t="shared" si="198"/>
        <v>10.228416666666666</v>
      </c>
      <c r="F68" s="42">
        <f t="shared" si="199"/>
        <v>117.41408190377174</v>
      </c>
      <c r="G68" s="54">
        <f t="shared" si="215"/>
        <v>203.279</v>
      </c>
      <c r="H68" s="43">
        <f t="shared" si="200"/>
        <v>10.16395</v>
      </c>
      <c r="I68" s="44">
        <f t="shared" si="201"/>
        <v>2.1943048576214408</v>
      </c>
      <c r="J68" s="45">
        <v>3.7989999999999999</v>
      </c>
      <c r="K68" s="41">
        <f t="shared" si="202"/>
        <v>5.427142857142857</v>
      </c>
      <c r="L68" s="46">
        <f t="shared" si="203"/>
        <v>1.461329636689193</v>
      </c>
      <c r="M68" s="45">
        <v>2.5299999999999998</v>
      </c>
      <c r="N68" s="43">
        <f t="shared" si="204"/>
        <v>12.65</v>
      </c>
      <c r="O68" s="47">
        <f t="shared" si="205"/>
        <v>21.474036850921273</v>
      </c>
      <c r="P68" s="45">
        <v>37.177999999999997</v>
      </c>
      <c r="Q68" s="48">
        <f t="shared" si="206"/>
        <v>14.299230769230768</v>
      </c>
      <c r="R68" s="49">
        <f t="shared" si="207"/>
        <v>19.533298677294518</v>
      </c>
      <c r="S68" s="45">
        <v>33.817999999999998</v>
      </c>
      <c r="T68" s="43">
        <f t="shared" si="208"/>
        <v>37.575555555555553</v>
      </c>
      <c r="U68" s="44">
        <f t="shared" si="209"/>
        <v>0</v>
      </c>
      <c r="V68" s="50">
        <v>0</v>
      </c>
      <c r="W68" s="51">
        <f t="shared" si="210"/>
        <v>2.9422976953734192</v>
      </c>
      <c r="X68" s="45">
        <v>5.0940000000000003</v>
      </c>
      <c r="Y68" s="52">
        <f t="shared" si="211"/>
        <v>10.188000000000001</v>
      </c>
      <c r="Z68" s="53">
        <f t="shared" si="212"/>
        <v>0.1037948362502166</v>
      </c>
      <c r="AA68" s="98">
        <v>0.1797</v>
      </c>
      <c r="AB68" s="95">
        <f t="shared" si="213"/>
        <v>2.9950000000000001</v>
      </c>
      <c r="AE68" s="30"/>
      <c r="AF68" s="30"/>
      <c r="AG68" s="30"/>
      <c r="AH68" s="30"/>
      <c r="AI68" s="30"/>
      <c r="AJ68" s="30"/>
      <c r="AK68" s="30"/>
      <c r="AL68" s="30"/>
      <c r="AM68" s="30"/>
    </row>
    <row r="69" spans="1:39" x14ac:dyDescent="0.3">
      <c r="A69" s="132" t="s">
        <v>51</v>
      </c>
      <c r="B69" s="130">
        <v>277.04000000000002</v>
      </c>
      <c r="C69" s="131">
        <f t="shared" si="197"/>
        <v>496.25938492636436</v>
      </c>
      <c r="D69" s="54">
        <f t="shared" si="214"/>
        <v>1374.837</v>
      </c>
      <c r="E69" s="41">
        <f t="shared" si="198"/>
        <v>16.367107142857144</v>
      </c>
      <c r="F69" s="42">
        <f t="shared" si="199"/>
        <v>117.41228703436326</v>
      </c>
      <c r="G69" s="54">
        <f t="shared" si="215"/>
        <v>325.279</v>
      </c>
      <c r="H69" s="43">
        <f t="shared" si="200"/>
        <v>16.263949999999998</v>
      </c>
      <c r="I69" s="44">
        <f t="shared" si="201"/>
        <v>2.1942679757435748</v>
      </c>
      <c r="J69" s="45">
        <v>6.0789999999999997</v>
      </c>
      <c r="K69" s="41">
        <f t="shared" si="202"/>
        <v>8.6842857142857142</v>
      </c>
      <c r="L69" s="46">
        <f t="shared" si="203"/>
        <v>1.4636875541438059</v>
      </c>
      <c r="M69" s="45">
        <v>4.0549999999999997</v>
      </c>
      <c r="N69" s="43">
        <f t="shared" si="204"/>
        <v>20.274999999999999</v>
      </c>
      <c r="O69" s="47">
        <f t="shared" si="205"/>
        <v>21.473433439214553</v>
      </c>
      <c r="P69" s="45">
        <v>59.49</v>
      </c>
      <c r="Q69" s="48">
        <f t="shared" si="206"/>
        <v>22.880769230769232</v>
      </c>
      <c r="R69" s="49">
        <f t="shared" si="207"/>
        <v>19.531475599191449</v>
      </c>
      <c r="S69" s="45">
        <v>54.11</v>
      </c>
      <c r="T69" s="43">
        <f t="shared" si="208"/>
        <v>60.12222222222222</v>
      </c>
      <c r="U69" s="44">
        <f t="shared" si="209"/>
        <v>0</v>
      </c>
      <c r="V69" s="50">
        <v>0</v>
      </c>
      <c r="W69" s="51">
        <f t="shared" si="210"/>
        <v>2.9425353739532194</v>
      </c>
      <c r="X69" s="45">
        <v>8.1519999999999992</v>
      </c>
      <c r="Y69" s="52">
        <f t="shared" si="211"/>
        <v>16.303999999999998</v>
      </c>
      <c r="Z69" s="53">
        <f t="shared" si="212"/>
        <v>0.10395610742131099</v>
      </c>
      <c r="AA69" s="98">
        <v>0.28799999999999998</v>
      </c>
      <c r="AB69" s="95">
        <f t="shared" si="213"/>
        <v>4.8</v>
      </c>
      <c r="AE69" s="30"/>
      <c r="AF69" s="30"/>
      <c r="AG69" s="30"/>
      <c r="AH69" s="30"/>
      <c r="AI69" s="30"/>
      <c r="AJ69" s="30"/>
      <c r="AK69" s="30"/>
      <c r="AL69" s="30"/>
      <c r="AM69" s="30"/>
    </row>
    <row r="70" spans="1:39" x14ac:dyDescent="0.3">
      <c r="A70" s="132" t="s">
        <v>52</v>
      </c>
      <c r="B70" s="130">
        <v>172.65</v>
      </c>
      <c r="C70" s="131">
        <f t="shared" si="197"/>
        <v>498.12800463365187</v>
      </c>
      <c r="D70" s="54">
        <f t="shared" si="214"/>
        <v>860.01799999999992</v>
      </c>
      <c r="E70" s="41">
        <f t="shared" si="198"/>
        <v>10.238309523809523</v>
      </c>
      <c r="F70" s="42">
        <f t="shared" si="199"/>
        <v>117.86041123660584</v>
      </c>
      <c r="G70" s="54">
        <f t="shared" si="215"/>
        <v>203.48599999999999</v>
      </c>
      <c r="H70" s="43">
        <f t="shared" si="200"/>
        <v>10.174300000000001</v>
      </c>
      <c r="I70" s="44">
        <f t="shared" si="201"/>
        <v>2.2229944975383722</v>
      </c>
      <c r="J70" s="45">
        <v>3.8380000000000001</v>
      </c>
      <c r="K70" s="41">
        <f t="shared" si="202"/>
        <v>5.4828571428571431</v>
      </c>
      <c r="L70" s="46">
        <f t="shared" si="203"/>
        <v>1.4653924123950188</v>
      </c>
      <c r="M70" s="45">
        <v>2.5299999999999998</v>
      </c>
      <c r="N70" s="43">
        <f t="shared" si="204"/>
        <v>12.65</v>
      </c>
      <c r="O70" s="47">
        <f t="shared" si="205"/>
        <v>21.536634810309874</v>
      </c>
      <c r="P70" s="45">
        <v>37.183</v>
      </c>
      <c r="Q70" s="48">
        <f t="shared" si="206"/>
        <v>14.301153846153847</v>
      </c>
      <c r="R70" s="49">
        <f t="shared" si="207"/>
        <v>19.362872864176079</v>
      </c>
      <c r="S70" s="45">
        <v>33.43</v>
      </c>
      <c r="T70" s="43">
        <f t="shared" si="208"/>
        <v>37.144444444444446</v>
      </c>
      <c r="U70" s="44">
        <f t="shared" si="209"/>
        <v>0</v>
      </c>
      <c r="V70" s="50">
        <v>0</v>
      </c>
      <c r="W70" s="51">
        <f t="shared" si="210"/>
        <v>2.926730379380249</v>
      </c>
      <c r="X70" s="45">
        <v>5.0529999999999999</v>
      </c>
      <c r="Y70" s="52">
        <f t="shared" si="211"/>
        <v>10.106</v>
      </c>
      <c r="Z70" s="53">
        <f t="shared" si="212"/>
        <v>0.1030987547060527</v>
      </c>
      <c r="AA70" s="98">
        <v>0.17799999999999999</v>
      </c>
      <c r="AB70" s="95">
        <f t="shared" si="213"/>
        <v>2.9666666666666663</v>
      </c>
      <c r="AE70" s="30"/>
      <c r="AF70" s="30"/>
      <c r="AG70" s="30"/>
      <c r="AH70" s="30"/>
      <c r="AI70" s="30"/>
      <c r="AJ70" s="30"/>
      <c r="AK70" s="30"/>
      <c r="AL70" s="30"/>
      <c r="AM70" s="30"/>
    </row>
    <row r="71" spans="1:39" x14ac:dyDescent="0.3">
      <c r="A71" s="132" t="s">
        <v>53</v>
      </c>
      <c r="B71" s="130">
        <v>276.27999999999997</v>
      </c>
      <c r="C71" s="131">
        <f t="shared" si="197"/>
        <v>498.13703489213844</v>
      </c>
      <c r="D71" s="54">
        <f t="shared" si="214"/>
        <v>1376.2529999999999</v>
      </c>
      <c r="E71" s="41">
        <f t="shared" si="198"/>
        <v>16.383964285714285</v>
      </c>
      <c r="F71" s="42">
        <f t="shared" si="199"/>
        <v>117.862675546547</v>
      </c>
      <c r="G71" s="54">
        <f t="shared" si="215"/>
        <v>325.63099999999997</v>
      </c>
      <c r="H71" s="43">
        <f t="shared" si="200"/>
        <v>16.281549999999996</v>
      </c>
      <c r="I71" s="44">
        <f t="shared" si="201"/>
        <v>2.2234689445490083</v>
      </c>
      <c r="J71" s="45">
        <v>6.1429999999999998</v>
      </c>
      <c r="K71" s="41">
        <f t="shared" si="202"/>
        <v>8.7757142857142849</v>
      </c>
      <c r="L71" s="46">
        <f t="shared" si="203"/>
        <v>1.467713913421167</v>
      </c>
      <c r="M71" s="45">
        <v>4.0549999999999997</v>
      </c>
      <c r="N71" s="43">
        <f t="shared" si="204"/>
        <v>20.274999999999999</v>
      </c>
      <c r="O71" s="47">
        <f t="shared" si="205"/>
        <v>21.535760822354135</v>
      </c>
      <c r="P71" s="45">
        <v>59.499000000000002</v>
      </c>
      <c r="Q71" s="48">
        <f t="shared" si="206"/>
        <v>22.884230769230772</v>
      </c>
      <c r="R71" s="49">
        <f t="shared" si="207"/>
        <v>19.360069494715507</v>
      </c>
      <c r="S71" s="45">
        <v>53.488</v>
      </c>
      <c r="T71" s="43">
        <f t="shared" si="208"/>
        <v>59.431111111111115</v>
      </c>
      <c r="U71" s="44">
        <f t="shared" si="209"/>
        <v>0</v>
      </c>
      <c r="V71" s="50">
        <v>0</v>
      </c>
      <c r="W71" s="51">
        <f t="shared" si="210"/>
        <v>2.9271029390473435</v>
      </c>
      <c r="X71" s="45">
        <v>8.0869999999999997</v>
      </c>
      <c r="Y71" s="52">
        <f t="shared" si="211"/>
        <v>16.173999999999999</v>
      </c>
      <c r="Z71" s="53">
        <f t="shared" si="212"/>
        <v>0.10279426668597076</v>
      </c>
      <c r="AA71" s="98">
        <v>0.28399999999999997</v>
      </c>
      <c r="AB71" s="95">
        <f t="shared" si="213"/>
        <v>4.7333333333333334</v>
      </c>
      <c r="AE71" s="30"/>
      <c r="AF71" s="30"/>
      <c r="AG71" s="30"/>
      <c r="AH71" s="30"/>
      <c r="AI71" s="30"/>
      <c r="AJ71" s="30"/>
      <c r="AK71" s="30"/>
      <c r="AL71" s="30"/>
      <c r="AM71" s="30"/>
    </row>
    <row r="72" spans="1:39" x14ac:dyDescent="0.3">
      <c r="A72" s="129" t="s">
        <v>54</v>
      </c>
      <c r="B72" s="130">
        <v>80</v>
      </c>
      <c r="C72" s="131">
        <f t="shared" si="197"/>
        <v>1248.125</v>
      </c>
      <c r="D72" s="54">
        <f t="shared" si="214"/>
        <v>998.5</v>
      </c>
      <c r="E72" s="41">
        <f t="shared" si="198"/>
        <v>11.886904761904763</v>
      </c>
      <c r="F72" s="42">
        <f t="shared" si="199"/>
        <v>298</v>
      </c>
      <c r="G72" s="54">
        <f t="shared" si="215"/>
        <v>238.4</v>
      </c>
      <c r="H72" s="43">
        <f t="shared" si="200"/>
        <v>11.92</v>
      </c>
      <c r="I72" s="44">
        <f t="shared" si="201"/>
        <v>13.750000000000002</v>
      </c>
      <c r="J72" s="54">
        <v>11</v>
      </c>
      <c r="K72" s="41">
        <f t="shared" si="202"/>
        <v>15.714285714285714</v>
      </c>
      <c r="L72" s="46">
        <f t="shared" si="203"/>
        <v>3.75</v>
      </c>
      <c r="M72" s="54">
        <v>3</v>
      </c>
      <c r="N72" s="43">
        <f t="shared" si="204"/>
        <v>15</v>
      </c>
      <c r="O72" s="47">
        <f t="shared" si="205"/>
        <v>40</v>
      </c>
      <c r="P72" s="45">
        <v>32</v>
      </c>
      <c r="Q72" s="48">
        <f t="shared" si="206"/>
        <v>12.307692307692308</v>
      </c>
      <c r="R72" s="49">
        <f t="shared" si="207"/>
        <v>16.25</v>
      </c>
      <c r="S72" s="45">
        <v>13</v>
      </c>
      <c r="T72" s="43">
        <f t="shared" si="208"/>
        <v>14.444444444444443</v>
      </c>
      <c r="U72" s="44">
        <f t="shared" si="209"/>
        <v>2.375</v>
      </c>
      <c r="V72" s="50">
        <v>1.9</v>
      </c>
      <c r="W72" s="51">
        <f t="shared" si="210"/>
        <v>2.375</v>
      </c>
      <c r="X72" s="45">
        <v>1.9</v>
      </c>
      <c r="Y72" s="52">
        <f t="shared" si="211"/>
        <v>3.8</v>
      </c>
      <c r="Z72" s="53">
        <f t="shared" si="212"/>
        <v>0.43749999999999994</v>
      </c>
      <c r="AA72" s="98">
        <v>0.35</v>
      </c>
      <c r="AB72" s="95">
        <f t="shared" si="213"/>
        <v>5.833333333333333</v>
      </c>
      <c r="AE72" s="30"/>
      <c r="AF72" s="30"/>
      <c r="AG72" s="30"/>
      <c r="AH72" s="30"/>
      <c r="AI72" s="30"/>
      <c r="AJ72" s="30"/>
      <c r="AK72" s="30"/>
      <c r="AL72" s="30"/>
      <c r="AM72" s="30"/>
    </row>
    <row r="73" spans="1:39" ht="13.5" hidden="1" customHeight="1" x14ac:dyDescent="0.3">
      <c r="A73" s="129" t="s">
        <v>55</v>
      </c>
      <c r="B73" s="130">
        <v>170</v>
      </c>
      <c r="C73" s="131">
        <f t="shared" si="197"/>
        <v>971.17647058823525</v>
      </c>
      <c r="D73" s="54">
        <f t="shared" si="214"/>
        <v>1651</v>
      </c>
      <c r="E73" s="41">
        <f t="shared" si="198"/>
        <v>19.654761904761905</v>
      </c>
      <c r="F73" s="42">
        <f t="shared" si="199"/>
        <v>230.58823529411762</v>
      </c>
      <c r="G73" s="54">
        <f t="shared" si="215"/>
        <v>392</v>
      </c>
      <c r="H73" s="43">
        <f t="shared" si="200"/>
        <v>19.600000000000001</v>
      </c>
      <c r="I73" s="44">
        <f t="shared" si="201"/>
        <v>7.0588235294117645</v>
      </c>
      <c r="J73" s="54">
        <v>12</v>
      </c>
      <c r="K73" s="41">
        <f t="shared" si="202"/>
        <v>17.142857142857142</v>
      </c>
      <c r="L73" s="46">
        <f t="shared" si="203"/>
        <v>4.7058823529411766</v>
      </c>
      <c r="M73" s="54">
        <v>8</v>
      </c>
      <c r="N73" s="43">
        <f t="shared" si="204"/>
        <v>40</v>
      </c>
      <c r="O73" s="47">
        <f t="shared" si="205"/>
        <v>38.235294117647058</v>
      </c>
      <c r="P73" s="45">
        <v>65</v>
      </c>
      <c r="Q73" s="48">
        <f t="shared" si="206"/>
        <v>25</v>
      </c>
      <c r="R73" s="49">
        <f t="shared" si="207"/>
        <v>26.47058823529412</v>
      </c>
      <c r="S73" s="45">
        <v>45</v>
      </c>
      <c r="T73" s="43">
        <f t="shared" si="208"/>
        <v>50</v>
      </c>
      <c r="U73" s="44">
        <f t="shared" si="209"/>
        <v>0</v>
      </c>
      <c r="V73" s="50">
        <v>0</v>
      </c>
      <c r="W73" s="51">
        <f t="shared" si="210"/>
        <v>3.5294117647058822</v>
      </c>
      <c r="X73" s="45">
        <v>6</v>
      </c>
      <c r="Y73" s="52">
        <f t="shared" si="211"/>
        <v>12</v>
      </c>
      <c r="Z73" s="53">
        <f t="shared" si="212"/>
        <v>0.41176470588235287</v>
      </c>
      <c r="AA73" s="98">
        <v>0.7</v>
      </c>
      <c r="AB73" s="95">
        <f t="shared" si="213"/>
        <v>11.666666666666666</v>
      </c>
      <c r="AE73" s="30"/>
      <c r="AF73" s="30"/>
      <c r="AG73" s="30"/>
      <c r="AH73" s="30"/>
      <c r="AI73" s="30"/>
      <c r="AJ73" s="30"/>
      <c r="AK73" s="30"/>
      <c r="AL73" s="30"/>
      <c r="AM73" s="30"/>
    </row>
    <row r="74" spans="1:39" ht="13.5" hidden="1" customHeight="1" x14ac:dyDescent="0.3">
      <c r="A74" s="129" t="s">
        <v>56</v>
      </c>
      <c r="B74" s="130">
        <v>170</v>
      </c>
      <c r="C74" s="131">
        <f t="shared" si="197"/>
        <v>942.94117647058829</v>
      </c>
      <c r="D74" s="54">
        <f t="shared" si="214"/>
        <v>1603</v>
      </c>
      <c r="E74" s="41">
        <f t="shared" si="198"/>
        <v>19.083333333333332</v>
      </c>
      <c r="F74" s="42">
        <f t="shared" si="199"/>
        <v>224.11764705882354</v>
      </c>
      <c r="G74" s="54">
        <f t="shared" si="215"/>
        <v>381</v>
      </c>
      <c r="H74" s="43">
        <f t="shared" si="200"/>
        <v>19.05</v>
      </c>
      <c r="I74" s="44">
        <f t="shared" si="201"/>
        <v>7.6470588235294121</v>
      </c>
      <c r="J74" s="54">
        <v>13</v>
      </c>
      <c r="K74" s="41">
        <f t="shared" si="202"/>
        <v>18.571428571428573</v>
      </c>
      <c r="L74" s="46">
        <f t="shared" si="203"/>
        <v>5.2941176470588234</v>
      </c>
      <c r="M74" s="54">
        <v>9</v>
      </c>
      <c r="N74" s="43">
        <f t="shared" si="204"/>
        <v>45</v>
      </c>
      <c r="O74" s="47">
        <f t="shared" si="205"/>
        <v>34.705882352941174</v>
      </c>
      <c r="P74" s="45">
        <v>59</v>
      </c>
      <c r="Q74" s="48">
        <f t="shared" si="206"/>
        <v>22.692307692307693</v>
      </c>
      <c r="R74" s="49">
        <f t="shared" si="207"/>
        <v>30.588235294117649</v>
      </c>
      <c r="S74" s="45">
        <v>52</v>
      </c>
      <c r="T74" s="43">
        <f t="shared" si="208"/>
        <v>57.777777777777771</v>
      </c>
      <c r="U74" s="44">
        <f t="shared" si="209"/>
        <v>0</v>
      </c>
      <c r="V74" s="50">
        <v>0</v>
      </c>
      <c r="W74" s="51">
        <f t="shared" si="210"/>
        <v>4.117647058823529</v>
      </c>
      <c r="X74" s="45">
        <v>7</v>
      </c>
      <c r="Y74" s="52">
        <f t="shared" si="211"/>
        <v>14.000000000000002</v>
      </c>
      <c r="Z74" s="53">
        <f t="shared" si="212"/>
        <v>0.41176470588235287</v>
      </c>
      <c r="AA74" s="98">
        <v>0.7</v>
      </c>
      <c r="AB74" s="95">
        <f t="shared" si="213"/>
        <v>11.666666666666666</v>
      </c>
      <c r="AE74" s="30"/>
      <c r="AF74" s="30"/>
      <c r="AG74" s="30"/>
      <c r="AH74" s="30"/>
      <c r="AI74" s="30"/>
      <c r="AJ74" s="30"/>
      <c r="AK74" s="30"/>
      <c r="AL74" s="30"/>
      <c r="AM74" s="30"/>
    </row>
    <row r="75" spans="1:39" ht="13.5" hidden="1" customHeight="1" x14ac:dyDescent="0.3">
      <c r="A75" s="129" t="s">
        <v>57</v>
      </c>
      <c r="B75" s="130">
        <v>170</v>
      </c>
      <c r="C75" s="131">
        <f t="shared" si="197"/>
        <v>959.41176470588232</v>
      </c>
      <c r="D75" s="54">
        <f t="shared" si="214"/>
        <v>1631</v>
      </c>
      <c r="E75" s="41">
        <f t="shared" si="198"/>
        <v>19.416666666666664</v>
      </c>
      <c r="F75" s="42">
        <f t="shared" si="199"/>
        <v>227.64705882352939</v>
      </c>
      <c r="G75" s="54">
        <f t="shared" si="215"/>
        <v>387</v>
      </c>
      <c r="H75" s="43">
        <f t="shared" si="200"/>
        <v>19.350000000000001</v>
      </c>
      <c r="I75" s="44">
        <f t="shared" si="201"/>
        <v>6.4705882352941186</v>
      </c>
      <c r="J75" s="54">
        <v>11</v>
      </c>
      <c r="K75" s="41">
        <f t="shared" si="202"/>
        <v>15.714285714285714</v>
      </c>
      <c r="L75" s="46">
        <f t="shared" si="203"/>
        <v>4.7058823529411766</v>
      </c>
      <c r="M75" s="54">
        <v>8</v>
      </c>
      <c r="N75" s="43">
        <f t="shared" si="204"/>
        <v>40</v>
      </c>
      <c r="O75" s="47">
        <f t="shared" si="205"/>
        <v>38.82352941176471</v>
      </c>
      <c r="P75" s="45">
        <v>66</v>
      </c>
      <c r="Q75" s="48">
        <f t="shared" si="206"/>
        <v>25.384615384615383</v>
      </c>
      <c r="R75" s="49">
        <f t="shared" si="207"/>
        <v>25.882352941176475</v>
      </c>
      <c r="S75" s="45">
        <v>44</v>
      </c>
      <c r="T75" s="43">
        <f t="shared" si="208"/>
        <v>48.888888888888886</v>
      </c>
      <c r="U75" s="44">
        <f t="shared" si="209"/>
        <v>0</v>
      </c>
      <c r="V75" s="50">
        <v>0</v>
      </c>
      <c r="W75" s="51">
        <f t="shared" si="210"/>
        <v>3.5294117647058822</v>
      </c>
      <c r="X75" s="45">
        <v>6</v>
      </c>
      <c r="Y75" s="52">
        <f t="shared" si="211"/>
        <v>12</v>
      </c>
      <c r="Z75" s="53">
        <f t="shared" si="212"/>
        <v>0.41176470588235287</v>
      </c>
      <c r="AA75" s="98">
        <v>0.7</v>
      </c>
      <c r="AB75" s="95">
        <f t="shared" si="213"/>
        <v>11.666666666666666</v>
      </c>
      <c r="AE75" s="30"/>
      <c r="AF75" s="30"/>
      <c r="AG75" s="30"/>
      <c r="AH75" s="30"/>
      <c r="AI75" s="30"/>
      <c r="AJ75" s="30"/>
      <c r="AK75" s="30"/>
      <c r="AL75" s="30"/>
      <c r="AM75" s="30"/>
    </row>
    <row r="76" spans="1:39" ht="13.5" hidden="1" customHeight="1" x14ac:dyDescent="0.3">
      <c r="A76" s="129" t="s">
        <v>58</v>
      </c>
      <c r="B76" s="130">
        <v>170</v>
      </c>
      <c r="C76" s="131">
        <f t="shared" si="197"/>
        <v>942.94117647058829</v>
      </c>
      <c r="D76" s="54">
        <f t="shared" si="214"/>
        <v>1603</v>
      </c>
      <c r="E76" s="41">
        <f t="shared" si="198"/>
        <v>19.083333333333332</v>
      </c>
      <c r="F76" s="42">
        <f t="shared" si="199"/>
        <v>224.11764705882354</v>
      </c>
      <c r="G76" s="54">
        <f t="shared" si="215"/>
        <v>381</v>
      </c>
      <c r="H76" s="43">
        <f t="shared" si="200"/>
        <v>19.05</v>
      </c>
      <c r="I76" s="44">
        <f t="shared" si="201"/>
        <v>7.6470588235294121</v>
      </c>
      <c r="J76" s="54">
        <v>13</v>
      </c>
      <c r="K76" s="41">
        <f t="shared" si="202"/>
        <v>18.571428571428573</v>
      </c>
      <c r="L76" s="46">
        <f t="shared" si="203"/>
        <v>5.2941176470588234</v>
      </c>
      <c r="M76" s="54">
        <v>9</v>
      </c>
      <c r="N76" s="43">
        <f t="shared" si="204"/>
        <v>45</v>
      </c>
      <c r="O76" s="47">
        <f t="shared" si="205"/>
        <v>34.705882352941174</v>
      </c>
      <c r="P76" s="45">
        <v>59</v>
      </c>
      <c r="Q76" s="48">
        <f t="shared" si="206"/>
        <v>22.692307692307693</v>
      </c>
      <c r="R76" s="49">
        <f t="shared" si="207"/>
        <v>30</v>
      </c>
      <c r="S76" s="45">
        <v>51</v>
      </c>
      <c r="T76" s="43">
        <f t="shared" si="208"/>
        <v>56.666666666666664</v>
      </c>
      <c r="U76" s="44">
        <f t="shared" si="209"/>
        <v>0</v>
      </c>
      <c r="V76" s="50">
        <v>0</v>
      </c>
      <c r="W76" s="51">
        <f t="shared" si="210"/>
        <v>4.117647058823529</v>
      </c>
      <c r="X76" s="45">
        <v>7</v>
      </c>
      <c r="Y76" s="52">
        <f t="shared" si="211"/>
        <v>14.000000000000002</v>
      </c>
      <c r="Z76" s="53">
        <f t="shared" si="212"/>
        <v>0.41176470588235287</v>
      </c>
      <c r="AA76" s="98">
        <v>0.7</v>
      </c>
      <c r="AB76" s="95">
        <f t="shared" si="213"/>
        <v>11.666666666666666</v>
      </c>
      <c r="AE76" s="30"/>
      <c r="AF76" s="30"/>
      <c r="AG76" s="30"/>
      <c r="AH76" s="30"/>
      <c r="AI76" s="30"/>
      <c r="AJ76" s="30"/>
      <c r="AK76" s="30"/>
      <c r="AL76" s="30"/>
      <c r="AM76" s="30"/>
    </row>
    <row r="77" spans="1:39" x14ac:dyDescent="0.3">
      <c r="A77" s="129" t="s">
        <v>55</v>
      </c>
      <c r="B77" s="130">
        <v>193</v>
      </c>
      <c r="C77" s="131">
        <f t="shared" si="197"/>
        <v>835.67357512953356</v>
      </c>
      <c r="D77" s="54">
        <f t="shared" si="214"/>
        <v>1612.85</v>
      </c>
      <c r="E77" s="41">
        <f t="shared" si="198"/>
        <v>19.200595238095236</v>
      </c>
      <c r="F77" s="42">
        <f t="shared" si="199"/>
        <v>198.13989637305698</v>
      </c>
      <c r="G77" s="54">
        <f t="shared" si="215"/>
        <v>382.40999999999997</v>
      </c>
      <c r="H77" s="43">
        <f t="shared" si="200"/>
        <v>19.1205</v>
      </c>
      <c r="I77" s="44">
        <f t="shared" si="201"/>
        <v>5.0725388601036263</v>
      </c>
      <c r="J77" s="54">
        <v>9.7899999999999991</v>
      </c>
      <c r="K77" s="41">
        <f t="shared" si="202"/>
        <v>13.985714285714284</v>
      </c>
      <c r="L77" s="46">
        <f t="shared" si="203"/>
        <v>3.2797927461139893</v>
      </c>
      <c r="M77" s="54">
        <v>6.33</v>
      </c>
      <c r="N77" s="43">
        <f t="shared" si="204"/>
        <v>31.65</v>
      </c>
      <c r="O77" s="47">
        <f t="shared" si="205"/>
        <v>34.69430051813471</v>
      </c>
      <c r="P77" s="45">
        <v>66.959999999999994</v>
      </c>
      <c r="Q77" s="48">
        <f t="shared" si="206"/>
        <v>25.753846153846148</v>
      </c>
      <c r="R77" s="49">
        <f t="shared" si="207"/>
        <v>26.207253886010363</v>
      </c>
      <c r="S77" s="45">
        <v>50.58</v>
      </c>
      <c r="T77" s="43">
        <f t="shared" si="208"/>
        <v>56.199999999999996</v>
      </c>
      <c r="U77" s="44">
        <f t="shared" si="209"/>
        <v>0.1606217616580311</v>
      </c>
      <c r="V77" s="50">
        <v>0.31</v>
      </c>
      <c r="W77" s="51">
        <f t="shared" si="210"/>
        <v>3.3471502590673574</v>
      </c>
      <c r="X77" s="45">
        <v>6.46</v>
      </c>
      <c r="Y77" s="52">
        <f t="shared" si="211"/>
        <v>12.920000000000002</v>
      </c>
      <c r="Z77" s="53">
        <f t="shared" si="212"/>
        <v>0.18134715025906734</v>
      </c>
      <c r="AA77" s="98">
        <v>0.35</v>
      </c>
      <c r="AB77" s="95">
        <f t="shared" si="213"/>
        <v>5.833333333333333</v>
      </c>
      <c r="AE77" s="30"/>
      <c r="AF77" s="30"/>
      <c r="AG77" s="30"/>
      <c r="AH77" s="30"/>
      <c r="AI77" s="30"/>
      <c r="AJ77" s="30"/>
      <c r="AK77" s="30"/>
      <c r="AL77" s="30"/>
      <c r="AM77" s="30"/>
    </row>
    <row r="78" spans="1:39" x14ac:dyDescent="0.3">
      <c r="A78" s="129" t="s">
        <v>56</v>
      </c>
      <c r="B78" s="130">
        <v>191</v>
      </c>
      <c r="C78" s="131">
        <f t="shared" si="197"/>
        <v>822.62827225130889</v>
      </c>
      <c r="D78" s="54">
        <f t="shared" si="214"/>
        <v>1571.2199999999998</v>
      </c>
      <c r="E78" s="41">
        <f t="shared" si="198"/>
        <v>18.704999999999998</v>
      </c>
      <c r="F78" s="42">
        <f t="shared" si="199"/>
        <v>195.45549738219893</v>
      </c>
      <c r="G78" s="54">
        <f t="shared" si="215"/>
        <v>373.32</v>
      </c>
      <c r="H78" s="43">
        <f t="shared" si="200"/>
        <v>18.666</v>
      </c>
      <c r="I78" s="44">
        <f t="shared" si="201"/>
        <v>6.2303664921465964</v>
      </c>
      <c r="J78" s="54">
        <v>11.9</v>
      </c>
      <c r="K78" s="41">
        <f t="shared" si="202"/>
        <v>17</v>
      </c>
      <c r="L78" s="46">
        <f t="shared" si="203"/>
        <v>4.2931937172774868</v>
      </c>
      <c r="M78" s="54">
        <v>8.1999999999999993</v>
      </c>
      <c r="N78" s="43">
        <f t="shared" si="204"/>
        <v>41</v>
      </c>
      <c r="O78" s="47">
        <f t="shared" si="205"/>
        <v>30.801047120418843</v>
      </c>
      <c r="P78" s="45">
        <v>58.83</v>
      </c>
      <c r="Q78" s="48">
        <f t="shared" si="206"/>
        <v>22.626923076923074</v>
      </c>
      <c r="R78" s="49">
        <f t="shared" si="207"/>
        <v>27.701570680628269</v>
      </c>
      <c r="S78" s="45">
        <v>52.91</v>
      </c>
      <c r="T78" s="43">
        <f t="shared" si="208"/>
        <v>58.788888888888891</v>
      </c>
      <c r="U78" s="44">
        <f t="shared" si="209"/>
        <v>0.53926701570680635</v>
      </c>
      <c r="V78" s="50">
        <v>1.03</v>
      </c>
      <c r="W78" s="51">
        <f t="shared" si="210"/>
        <v>3.7748691099476441</v>
      </c>
      <c r="X78" s="45">
        <v>7.21</v>
      </c>
      <c r="Y78" s="52">
        <f t="shared" si="211"/>
        <v>14.42</v>
      </c>
      <c r="Z78" s="53">
        <f t="shared" si="212"/>
        <v>0.21465968586387432</v>
      </c>
      <c r="AA78" s="98">
        <v>0.41</v>
      </c>
      <c r="AB78" s="95">
        <f t="shared" si="213"/>
        <v>6.833333333333333</v>
      </c>
      <c r="AE78" s="30"/>
      <c r="AF78" s="30"/>
      <c r="AG78" s="30"/>
      <c r="AH78" s="30"/>
      <c r="AI78" s="30"/>
      <c r="AJ78" s="30"/>
      <c r="AK78" s="30"/>
      <c r="AL78" s="30"/>
      <c r="AM78" s="30"/>
    </row>
    <row r="79" spans="1:39" x14ac:dyDescent="0.3">
      <c r="A79" s="129" t="s">
        <v>136</v>
      </c>
      <c r="B79" s="130">
        <v>205</v>
      </c>
      <c r="C79" s="131">
        <f t="shared" si="197"/>
        <v>909.70731707317066</v>
      </c>
      <c r="D79" s="54">
        <f t="shared" si="214"/>
        <v>1864.8999999999999</v>
      </c>
      <c r="E79" s="41">
        <f t="shared" si="198"/>
        <v>22.201190476190476</v>
      </c>
      <c r="F79" s="42">
        <f t="shared" si="199"/>
        <v>215.80487804878047</v>
      </c>
      <c r="G79" s="54">
        <f t="shared" si="215"/>
        <v>442.4</v>
      </c>
      <c r="H79" s="43">
        <f t="shared" si="200"/>
        <v>22.119999999999997</v>
      </c>
      <c r="I79" s="44">
        <f t="shared" si="201"/>
        <v>5.8536585365853666</v>
      </c>
      <c r="J79" s="54">
        <v>12</v>
      </c>
      <c r="K79" s="41">
        <f t="shared" si="202"/>
        <v>17.142857142857142</v>
      </c>
      <c r="L79" s="46">
        <f t="shared" si="203"/>
        <v>3.2195121951219514</v>
      </c>
      <c r="M79" s="54">
        <v>6.6</v>
      </c>
      <c r="N79" s="43">
        <f t="shared" si="204"/>
        <v>32.999999999999993</v>
      </c>
      <c r="O79" s="47">
        <f t="shared" si="205"/>
        <v>37.560975609756099</v>
      </c>
      <c r="P79" s="45">
        <v>77</v>
      </c>
      <c r="Q79" s="41">
        <f t="shared" si="206"/>
        <v>29.615384615384617</v>
      </c>
      <c r="R79" s="46">
        <f t="shared" si="207"/>
        <v>26.341463414634148</v>
      </c>
      <c r="S79" s="45">
        <v>54</v>
      </c>
      <c r="T79" s="43">
        <f t="shared" si="208"/>
        <v>60</v>
      </c>
      <c r="U79" s="44">
        <f t="shared" si="209"/>
        <v>0.29268292682926828</v>
      </c>
      <c r="V79" s="50">
        <v>0.6</v>
      </c>
      <c r="W79" s="51">
        <f t="shared" si="210"/>
        <v>3.0731707317073171</v>
      </c>
      <c r="X79" s="45">
        <v>6.3</v>
      </c>
      <c r="Y79" s="43">
        <f t="shared" si="211"/>
        <v>12.6</v>
      </c>
      <c r="Z79" s="68">
        <f t="shared" si="212"/>
        <v>0.25365853658536586</v>
      </c>
      <c r="AA79" s="98">
        <v>0.52</v>
      </c>
      <c r="AB79" s="95">
        <f t="shared" si="213"/>
        <v>8.6666666666666679</v>
      </c>
      <c r="AE79" s="30"/>
      <c r="AF79" s="30"/>
      <c r="AG79" s="30"/>
      <c r="AH79" s="30"/>
      <c r="AI79" s="30"/>
      <c r="AJ79" s="30"/>
      <c r="AK79" s="30"/>
      <c r="AL79" s="30"/>
      <c r="AM79" s="30"/>
    </row>
    <row r="80" spans="1:39" x14ac:dyDescent="0.3">
      <c r="A80" s="129" t="s">
        <v>137</v>
      </c>
      <c r="B80" s="130">
        <v>203</v>
      </c>
      <c r="C80" s="131">
        <f t="shared" ref="C80:C81" si="226">D80/B80*100</f>
        <v>900.49261083743863</v>
      </c>
      <c r="D80" s="54">
        <f t="shared" ref="D80" si="227">IF(AND(J80&lt;&gt;"",P80&lt;&gt;"",X80&lt;&gt;"",V80&lt;&gt;""),(P80+X80)*17+(J80*37)+(V80*8),"not complete")</f>
        <v>1828.0000000000002</v>
      </c>
      <c r="E80" s="41">
        <f t="shared" ref="E80:E81" si="228">+(D80/$E$6)*100</f>
        <v>21.761904761904766</v>
      </c>
      <c r="F80" s="42">
        <f t="shared" ref="F80:F81" si="229">G80/B80*100</f>
        <v>213.99014778325122</v>
      </c>
      <c r="G80" s="54">
        <f t="shared" ref="G80" si="230">IF(AND(J80&lt;&gt;"",P80&lt;&gt;"",X80&lt;&gt;"",V80&lt;&gt;""),(P80+X80)*4+(J80*9)+(V80*2),"not complete")</f>
        <v>434.40000000000003</v>
      </c>
      <c r="H80" s="43">
        <f t="shared" ref="H80:H81" si="231">+(G80/$H$6)*100</f>
        <v>21.72</v>
      </c>
      <c r="I80" s="44">
        <f t="shared" ref="I80:I81" si="232">J80/B80*100</f>
        <v>6.8965517241379306</v>
      </c>
      <c r="J80" s="54">
        <v>14</v>
      </c>
      <c r="K80" s="41">
        <f t="shared" ref="K80:K81" si="233">+(J80/$K$6)*100</f>
        <v>20</v>
      </c>
      <c r="L80" s="46">
        <f t="shared" ref="L80:L81" si="234">M80/B80*100</f>
        <v>4.3842364532019706</v>
      </c>
      <c r="M80" s="54">
        <v>8.9</v>
      </c>
      <c r="N80" s="43">
        <f t="shared" ref="N80:N81" si="235">+(M80/$N$6)*100</f>
        <v>44.5</v>
      </c>
      <c r="O80" s="47">
        <f t="shared" ref="O80:O81" si="236">P80/B80*100</f>
        <v>33.990147783251231</v>
      </c>
      <c r="P80" s="45">
        <v>69</v>
      </c>
      <c r="Q80" s="41">
        <f t="shared" ref="Q80:Q81" si="237">+(P80/$Q$6)*100</f>
        <v>26.53846153846154</v>
      </c>
      <c r="R80" s="46">
        <f t="shared" ref="R80:R81" si="238">S80/B80*100</f>
        <v>26.600985221674879</v>
      </c>
      <c r="S80" s="45">
        <v>54</v>
      </c>
      <c r="T80" s="43">
        <f t="shared" ref="T80:T81" si="239">+(S80/$T$6)*100</f>
        <v>60</v>
      </c>
      <c r="U80" s="44">
        <f t="shared" ref="U80:U81" si="240">V80/B80*100</f>
        <v>0.68965517241379315</v>
      </c>
      <c r="V80" s="50">
        <v>1.4</v>
      </c>
      <c r="W80" s="51">
        <f t="shared" ref="W80:W81" si="241">X80/B80*100</f>
        <v>3.645320197044335</v>
      </c>
      <c r="X80" s="45">
        <v>7.4</v>
      </c>
      <c r="Y80" s="43">
        <f t="shared" ref="Y80:Y81" si="242">+(X80/$Y$6)*100</f>
        <v>14.800000000000002</v>
      </c>
      <c r="Z80" s="68">
        <f t="shared" ref="Z80:Z81" si="243">AA80/B80*100</f>
        <v>0.26600985221674878</v>
      </c>
      <c r="AA80" s="98">
        <v>0.54</v>
      </c>
      <c r="AB80" s="95">
        <f t="shared" ref="AB80:AB81" si="244">(AA80/$AB$6)*100</f>
        <v>9.0000000000000018</v>
      </c>
      <c r="AE80" s="30"/>
      <c r="AF80" s="30"/>
      <c r="AG80" s="30"/>
      <c r="AH80" s="30"/>
      <c r="AI80" s="30"/>
      <c r="AJ80" s="30"/>
      <c r="AK80" s="30"/>
      <c r="AL80" s="30"/>
      <c r="AM80" s="30"/>
    </row>
    <row r="81" spans="1:39" x14ac:dyDescent="0.3">
      <c r="A81" s="129" t="s">
        <v>139</v>
      </c>
      <c r="B81" s="130">
        <v>100</v>
      </c>
      <c r="C81" s="131">
        <f t="shared" si="226"/>
        <v>334</v>
      </c>
      <c r="D81" s="54">
        <v>334</v>
      </c>
      <c r="E81" s="41">
        <f t="shared" si="228"/>
        <v>3.9761904761904763</v>
      </c>
      <c r="F81" s="42">
        <f t="shared" si="229"/>
        <v>79</v>
      </c>
      <c r="G81" s="54">
        <v>79</v>
      </c>
      <c r="H81" s="43">
        <f t="shared" si="231"/>
        <v>3.95</v>
      </c>
      <c r="I81" s="44">
        <f t="shared" si="232"/>
        <v>1.5</v>
      </c>
      <c r="J81" s="54">
        <v>1.5</v>
      </c>
      <c r="K81" s="41">
        <f t="shared" si="233"/>
        <v>2.1428571428571428</v>
      </c>
      <c r="L81" s="46">
        <f t="shared" si="234"/>
        <v>1</v>
      </c>
      <c r="M81" s="54">
        <v>1</v>
      </c>
      <c r="N81" s="43">
        <f t="shared" si="235"/>
        <v>5</v>
      </c>
      <c r="O81" s="47">
        <f t="shared" si="236"/>
        <v>12.7</v>
      </c>
      <c r="P81" s="45">
        <v>12.7</v>
      </c>
      <c r="Q81" s="41">
        <f t="shared" si="237"/>
        <v>4.8846153846153841</v>
      </c>
      <c r="R81" s="46">
        <f t="shared" si="238"/>
        <v>12.5</v>
      </c>
      <c r="S81" s="45">
        <v>12.5</v>
      </c>
      <c r="T81" s="43">
        <f t="shared" si="239"/>
        <v>13.888888888888889</v>
      </c>
      <c r="U81" s="44">
        <f t="shared" si="240"/>
        <v>0</v>
      </c>
      <c r="V81" s="50">
        <v>0</v>
      </c>
      <c r="W81" s="51">
        <f t="shared" si="241"/>
        <v>2.8</v>
      </c>
      <c r="X81" s="45">
        <v>2.8</v>
      </c>
      <c r="Y81" s="43">
        <f t="shared" si="242"/>
        <v>5.6</v>
      </c>
      <c r="Z81" s="68">
        <f t="shared" si="243"/>
        <v>0.1</v>
      </c>
      <c r="AA81" s="98">
        <v>0.1</v>
      </c>
      <c r="AB81" s="95">
        <f t="shared" si="244"/>
        <v>1.6666666666666667</v>
      </c>
      <c r="AE81" s="30"/>
      <c r="AF81" s="30"/>
      <c r="AG81" s="30"/>
      <c r="AH81" s="30"/>
      <c r="AI81" s="30"/>
      <c r="AJ81" s="30"/>
      <c r="AK81" s="30"/>
      <c r="AL81" s="30"/>
      <c r="AM81" s="30"/>
    </row>
    <row r="82" spans="1:39" x14ac:dyDescent="0.3">
      <c r="A82" s="129" t="s">
        <v>140</v>
      </c>
      <c r="B82" s="130">
        <v>100</v>
      </c>
      <c r="C82" s="131">
        <f t="shared" si="197"/>
        <v>323</v>
      </c>
      <c r="D82" s="54">
        <v>323</v>
      </c>
      <c r="E82" s="41">
        <f t="shared" si="198"/>
        <v>3.8452380952380953</v>
      </c>
      <c r="F82" s="42">
        <f t="shared" si="199"/>
        <v>76</v>
      </c>
      <c r="G82" s="54">
        <v>76</v>
      </c>
      <c r="H82" s="43">
        <f t="shared" si="200"/>
        <v>3.8</v>
      </c>
      <c r="I82" s="44">
        <f t="shared" si="201"/>
        <v>1.5</v>
      </c>
      <c r="J82" s="54">
        <v>1.5</v>
      </c>
      <c r="K82" s="41">
        <f t="shared" si="202"/>
        <v>2.1428571428571428</v>
      </c>
      <c r="L82" s="46">
        <f t="shared" si="203"/>
        <v>1</v>
      </c>
      <c r="M82" s="54">
        <v>1</v>
      </c>
      <c r="N82" s="43">
        <f t="shared" si="204"/>
        <v>5</v>
      </c>
      <c r="O82" s="47">
        <f t="shared" si="205"/>
        <v>12</v>
      </c>
      <c r="P82" s="45">
        <v>12</v>
      </c>
      <c r="Q82" s="41">
        <f t="shared" si="206"/>
        <v>4.6153846153846159</v>
      </c>
      <c r="R82" s="46">
        <f t="shared" si="207"/>
        <v>11.9</v>
      </c>
      <c r="S82" s="45">
        <v>11.9</v>
      </c>
      <c r="T82" s="43">
        <f t="shared" si="208"/>
        <v>13.222222222222221</v>
      </c>
      <c r="U82" s="44">
        <f t="shared" si="209"/>
        <v>0</v>
      </c>
      <c r="V82" s="50">
        <v>0</v>
      </c>
      <c r="W82" s="51">
        <f t="shared" si="210"/>
        <v>2.8</v>
      </c>
      <c r="X82" s="45">
        <v>2.8</v>
      </c>
      <c r="Y82" s="43">
        <f t="shared" si="211"/>
        <v>5.6</v>
      </c>
      <c r="Z82" s="68">
        <f t="shared" si="212"/>
        <v>0.1</v>
      </c>
      <c r="AA82" s="98">
        <v>0.1</v>
      </c>
      <c r="AB82" s="95">
        <f t="shared" si="213"/>
        <v>1.6666666666666667</v>
      </c>
      <c r="AE82" s="30"/>
      <c r="AF82" s="30"/>
      <c r="AG82" s="30"/>
      <c r="AH82" s="30"/>
      <c r="AI82" s="30"/>
      <c r="AJ82" s="30"/>
      <c r="AK82" s="30"/>
      <c r="AL82" s="30"/>
      <c r="AM82" s="30"/>
    </row>
    <row r="83" spans="1:39" x14ac:dyDescent="0.3">
      <c r="A83" s="128" t="s">
        <v>59</v>
      </c>
      <c r="B83" s="136"/>
      <c r="C83" s="137"/>
      <c r="D83" s="136"/>
      <c r="E83" s="39"/>
      <c r="F83" s="37"/>
      <c r="G83" s="136"/>
      <c r="H83" s="40"/>
      <c r="I83" s="79"/>
      <c r="J83" s="80"/>
      <c r="K83" s="81"/>
      <c r="L83" s="40"/>
      <c r="M83" s="80"/>
      <c r="N83" s="37"/>
      <c r="O83" s="38"/>
      <c r="P83" s="37"/>
      <c r="Q83" s="39"/>
      <c r="R83" s="37"/>
      <c r="S83" s="82"/>
      <c r="T83" s="76"/>
      <c r="U83" s="72"/>
      <c r="V83" s="74"/>
      <c r="W83" s="76"/>
      <c r="X83" s="84"/>
      <c r="Y83" s="84"/>
      <c r="Z83" s="83"/>
      <c r="AA83" s="110"/>
      <c r="AB83" s="85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</row>
    <row r="84" spans="1:39" x14ac:dyDescent="0.3">
      <c r="A84" s="129" t="s">
        <v>60</v>
      </c>
      <c r="B84" s="130">
        <v>25</v>
      </c>
      <c r="C84" s="131">
        <f t="shared" ref="C84:C89" si="245">D84/B84*100</f>
        <v>816</v>
      </c>
      <c r="D84" s="54">
        <f t="shared" ref="D84:D89" si="246">IF(AND(J84&lt;&gt;"",P84&lt;&gt;"",X84&lt;&gt;"",V84&lt;&gt;""),(P84+X84)*17+(J84*37)+(V84*8),"not complete")</f>
        <v>204</v>
      </c>
      <c r="E84" s="41">
        <f t="shared" ref="E84:E91" si="247">+(D84/$E$6)*100</f>
        <v>2.4285714285714284</v>
      </c>
      <c r="F84" s="42">
        <f t="shared" ref="F84:F89" si="248">G84/B84*100</f>
        <v>192</v>
      </c>
      <c r="G84" s="54">
        <f>IF(AND(J84&lt;&gt;"",P84&lt;&gt;"",X84&lt;&gt;"",V84&lt;&gt;""),(P84+X84)*4+(J84*9)+(V84*2),"not complete")</f>
        <v>48</v>
      </c>
      <c r="H84" s="43">
        <f t="shared" ref="H84:H91" si="249">+(G84/$H$6)*100</f>
        <v>2.4</v>
      </c>
      <c r="I84" s="44">
        <f t="shared" ref="I84:I91" si="250">J84/B84*100</f>
        <v>0</v>
      </c>
      <c r="J84" s="54">
        <v>0</v>
      </c>
      <c r="K84" s="41">
        <f t="shared" ref="K84:K91" si="251">+(J84/$K$6)*100</f>
        <v>0</v>
      </c>
      <c r="L84" s="46">
        <f t="shared" ref="L84:L91" si="252">M84/B84*100</f>
        <v>0</v>
      </c>
      <c r="M84" s="54">
        <v>0</v>
      </c>
      <c r="N84" s="43">
        <f t="shared" ref="N84:N91" si="253">+(M84/$N$6)*100</f>
        <v>0</v>
      </c>
      <c r="O84" s="47">
        <f t="shared" ref="O84:O91" si="254">P84/B84*100</f>
        <v>48</v>
      </c>
      <c r="P84" s="45">
        <v>12</v>
      </c>
      <c r="Q84" s="48">
        <f t="shared" ref="Q84:Q91" si="255">+(P84/$Q$6)*100</f>
        <v>4.6153846153846159</v>
      </c>
      <c r="R84" s="49">
        <f t="shared" ref="R84:R91" si="256">S84/B84*100</f>
        <v>40</v>
      </c>
      <c r="S84" s="45">
        <v>10</v>
      </c>
      <c r="T84" s="43">
        <f t="shared" ref="T84:T91" si="257">+(S84/$T$6)*100</f>
        <v>11.111111111111111</v>
      </c>
      <c r="U84" s="44">
        <f t="shared" ref="U84:U91" si="258">V84/B84*100</f>
        <v>0</v>
      </c>
      <c r="V84" s="50">
        <v>0</v>
      </c>
      <c r="W84" s="51">
        <f t="shared" ref="W84:W91" si="259">X84/B84*100</f>
        <v>0</v>
      </c>
      <c r="X84" s="45">
        <v>0</v>
      </c>
      <c r="Y84" s="52">
        <f t="shared" ref="Y84:Y91" si="260">+(X84/$Y$6)*100</f>
        <v>0</v>
      </c>
      <c r="Z84" s="53">
        <f t="shared" ref="Z84:Z91" si="261">AA84/B84*100</f>
        <v>1.6</v>
      </c>
      <c r="AA84" s="98">
        <v>0.4</v>
      </c>
      <c r="AB84" s="95">
        <f t="shared" ref="AB84:AB91" si="262">(AA84/$AB$6)*100</f>
        <v>6.666666666666667</v>
      </c>
      <c r="AE84" s="30"/>
      <c r="AF84" s="30"/>
      <c r="AG84" s="30"/>
      <c r="AH84" s="30"/>
      <c r="AI84" s="30"/>
      <c r="AJ84" s="30"/>
      <c r="AK84" s="30"/>
      <c r="AL84" s="30"/>
      <c r="AM84" s="30"/>
    </row>
    <row r="85" spans="1:39" x14ac:dyDescent="0.3">
      <c r="A85" s="129" t="s">
        <v>61</v>
      </c>
      <c r="B85" s="130">
        <v>12</v>
      </c>
      <c r="C85" s="131">
        <f t="shared" si="245"/>
        <v>566.66666666666674</v>
      </c>
      <c r="D85" s="54">
        <f t="shared" si="246"/>
        <v>68</v>
      </c>
      <c r="E85" s="41">
        <f t="shared" si="247"/>
        <v>0.80952380952380942</v>
      </c>
      <c r="F85" s="42">
        <f t="shared" si="248"/>
        <v>133.33333333333331</v>
      </c>
      <c r="G85" s="54">
        <f>IF(AND(J85&lt;&gt;"",P85&lt;&gt;"",X85&lt;&gt;"",V85&lt;&gt;""),(P85+X85)*4+(J85*9)+(V85*2),"not complete")</f>
        <v>16</v>
      </c>
      <c r="H85" s="43">
        <f t="shared" si="249"/>
        <v>0.8</v>
      </c>
      <c r="I85" s="44">
        <f t="shared" si="250"/>
        <v>0</v>
      </c>
      <c r="J85" s="54">
        <v>0</v>
      </c>
      <c r="K85" s="41">
        <f t="shared" si="251"/>
        <v>0</v>
      </c>
      <c r="L85" s="46">
        <f t="shared" si="252"/>
        <v>0</v>
      </c>
      <c r="M85" s="54">
        <v>0</v>
      </c>
      <c r="N85" s="43">
        <f t="shared" si="253"/>
        <v>0</v>
      </c>
      <c r="O85" s="47">
        <f t="shared" si="254"/>
        <v>33.333333333333329</v>
      </c>
      <c r="P85" s="45">
        <v>4</v>
      </c>
      <c r="Q85" s="48">
        <f t="shared" si="255"/>
        <v>1.5384615384615385</v>
      </c>
      <c r="R85" s="49">
        <f t="shared" si="256"/>
        <v>25</v>
      </c>
      <c r="S85" s="45">
        <v>3</v>
      </c>
      <c r="T85" s="43">
        <f t="shared" si="257"/>
        <v>3.3333333333333335</v>
      </c>
      <c r="U85" s="44">
        <f t="shared" si="258"/>
        <v>0</v>
      </c>
      <c r="V85" s="50">
        <v>0</v>
      </c>
      <c r="W85" s="51">
        <f t="shared" si="259"/>
        <v>0</v>
      </c>
      <c r="X85" s="45">
        <v>0</v>
      </c>
      <c r="Y85" s="52">
        <f t="shared" si="260"/>
        <v>0</v>
      </c>
      <c r="Z85" s="53">
        <f t="shared" si="261"/>
        <v>3.3333333333333335</v>
      </c>
      <c r="AA85" s="98">
        <v>0.4</v>
      </c>
      <c r="AB85" s="95">
        <f t="shared" si="262"/>
        <v>6.666666666666667</v>
      </c>
      <c r="AE85" s="30"/>
      <c r="AF85" s="30"/>
      <c r="AG85" s="30"/>
      <c r="AH85" s="30"/>
      <c r="AI85" s="30"/>
      <c r="AJ85" s="30"/>
      <c r="AK85" s="30"/>
      <c r="AL85" s="30"/>
      <c r="AM85" s="30"/>
    </row>
    <row r="86" spans="1:39" x14ac:dyDescent="0.3">
      <c r="A86" s="129" t="s">
        <v>62</v>
      </c>
      <c r="B86" s="130">
        <v>20</v>
      </c>
      <c r="C86" s="131">
        <f t="shared" si="245"/>
        <v>2775</v>
      </c>
      <c r="D86" s="54">
        <f t="shared" si="246"/>
        <v>555</v>
      </c>
      <c r="E86" s="41">
        <f t="shared" si="247"/>
        <v>6.6071428571428577</v>
      </c>
      <c r="F86" s="42">
        <f t="shared" si="248"/>
        <v>675</v>
      </c>
      <c r="G86" s="54">
        <f t="shared" ref="G86:G89" si="263">IF(AND(J86&lt;&gt;"",P86&lt;&gt;"",X86&lt;&gt;"",V86&lt;&gt;""),(P86+X86)*4+(J86*9)+(V86*2),"not complete")</f>
        <v>135</v>
      </c>
      <c r="H86" s="43">
        <f t="shared" si="249"/>
        <v>6.75</v>
      </c>
      <c r="I86" s="44">
        <f t="shared" si="250"/>
        <v>75</v>
      </c>
      <c r="J86" s="54">
        <v>15</v>
      </c>
      <c r="K86" s="41">
        <f t="shared" si="251"/>
        <v>21.428571428571427</v>
      </c>
      <c r="L86" s="46">
        <f t="shared" si="252"/>
        <v>15</v>
      </c>
      <c r="M86" s="54">
        <v>3</v>
      </c>
      <c r="N86" s="43">
        <f t="shared" si="253"/>
        <v>15</v>
      </c>
      <c r="O86" s="47">
        <f t="shared" si="254"/>
        <v>0</v>
      </c>
      <c r="P86" s="45">
        <v>0</v>
      </c>
      <c r="Q86" s="48">
        <f t="shared" si="255"/>
        <v>0</v>
      </c>
      <c r="R86" s="49">
        <f t="shared" si="256"/>
        <v>0</v>
      </c>
      <c r="S86" s="45">
        <v>0</v>
      </c>
      <c r="T86" s="43">
        <f t="shared" si="257"/>
        <v>0</v>
      </c>
      <c r="U86" s="44">
        <f t="shared" si="258"/>
        <v>0</v>
      </c>
      <c r="V86" s="50">
        <v>0</v>
      </c>
      <c r="W86" s="51">
        <f t="shared" si="259"/>
        <v>0</v>
      </c>
      <c r="X86" s="45">
        <v>0</v>
      </c>
      <c r="Y86" s="52">
        <f t="shared" si="260"/>
        <v>0</v>
      </c>
      <c r="Z86" s="53">
        <f t="shared" si="261"/>
        <v>1</v>
      </c>
      <c r="AA86" s="98">
        <v>0.2</v>
      </c>
      <c r="AB86" s="95">
        <f t="shared" si="262"/>
        <v>3.3333333333333335</v>
      </c>
      <c r="AE86" s="30"/>
      <c r="AF86" s="30"/>
      <c r="AG86" s="30"/>
      <c r="AH86" s="30"/>
      <c r="AI86" s="30"/>
      <c r="AJ86" s="30"/>
      <c r="AK86" s="30"/>
      <c r="AL86" s="30"/>
      <c r="AM86" s="30"/>
    </row>
    <row r="87" spans="1:39" x14ac:dyDescent="0.3">
      <c r="A87" s="129" t="s">
        <v>63</v>
      </c>
      <c r="B87" s="130">
        <v>25</v>
      </c>
      <c r="C87" s="131">
        <f t="shared" si="245"/>
        <v>1832</v>
      </c>
      <c r="D87" s="54">
        <f t="shared" si="246"/>
        <v>458</v>
      </c>
      <c r="E87" s="41">
        <f t="shared" si="247"/>
        <v>5.4523809523809526</v>
      </c>
      <c r="F87" s="42">
        <f t="shared" si="248"/>
        <v>444.00000000000006</v>
      </c>
      <c r="G87" s="54">
        <f t="shared" si="263"/>
        <v>111</v>
      </c>
      <c r="H87" s="43">
        <f t="shared" si="249"/>
        <v>5.55</v>
      </c>
      <c r="I87" s="44">
        <f t="shared" si="250"/>
        <v>44</v>
      </c>
      <c r="J87" s="54">
        <v>11</v>
      </c>
      <c r="K87" s="41">
        <f t="shared" si="251"/>
        <v>15.714285714285714</v>
      </c>
      <c r="L87" s="46">
        <f t="shared" si="252"/>
        <v>4</v>
      </c>
      <c r="M87" s="54">
        <v>1</v>
      </c>
      <c r="N87" s="43">
        <f t="shared" si="253"/>
        <v>5</v>
      </c>
      <c r="O87" s="47">
        <f t="shared" si="254"/>
        <v>8</v>
      </c>
      <c r="P87" s="45">
        <v>2</v>
      </c>
      <c r="Q87" s="48">
        <f t="shared" si="255"/>
        <v>0.76923076923076927</v>
      </c>
      <c r="R87" s="49">
        <f t="shared" si="256"/>
        <v>8</v>
      </c>
      <c r="S87" s="45">
        <v>2</v>
      </c>
      <c r="T87" s="43">
        <f t="shared" si="257"/>
        <v>2.2222222222222223</v>
      </c>
      <c r="U87" s="44">
        <f t="shared" si="258"/>
        <v>0</v>
      </c>
      <c r="V87" s="50">
        <v>0</v>
      </c>
      <c r="W87" s="51">
        <f t="shared" si="259"/>
        <v>4</v>
      </c>
      <c r="X87" s="45">
        <v>1</v>
      </c>
      <c r="Y87" s="52">
        <f t="shared" si="260"/>
        <v>2</v>
      </c>
      <c r="Z87" s="53">
        <f t="shared" si="261"/>
        <v>2</v>
      </c>
      <c r="AA87" s="98">
        <v>0.5</v>
      </c>
      <c r="AB87" s="95">
        <f t="shared" si="262"/>
        <v>8.3333333333333321</v>
      </c>
      <c r="AE87" s="30"/>
      <c r="AF87" s="30"/>
      <c r="AG87" s="30"/>
      <c r="AH87" s="30"/>
      <c r="AI87" s="30"/>
      <c r="AJ87" s="30"/>
      <c r="AK87" s="30"/>
      <c r="AL87" s="30"/>
      <c r="AM87" s="30"/>
    </row>
    <row r="88" spans="1:39" x14ac:dyDescent="0.3">
      <c r="A88" s="129" t="s">
        <v>130</v>
      </c>
      <c r="B88" s="130">
        <v>25</v>
      </c>
      <c r="C88" s="131">
        <f t="shared" si="245"/>
        <v>944.08000000000015</v>
      </c>
      <c r="D88" s="54">
        <f t="shared" si="246"/>
        <v>236.02</v>
      </c>
      <c r="E88" s="41">
        <f t="shared" si="247"/>
        <v>2.8097619047619049</v>
      </c>
      <c r="F88" s="42">
        <f t="shared" si="248"/>
        <v>226.16</v>
      </c>
      <c r="G88" s="54">
        <f t="shared" si="263"/>
        <v>56.540000000000006</v>
      </c>
      <c r="H88" s="43">
        <f t="shared" si="249"/>
        <v>2.8270000000000004</v>
      </c>
      <c r="I88" s="44">
        <f t="shared" si="250"/>
        <v>12.879999999999999</v>
      </c>
      <c r="J88" s="54">
        <v>3.22</v>
      </c>
      <c r="K88" s="41">
        <f t="shared" si="251"/>
        <v>4.6000000000000005</v>
      </c>
      <c r="L88" s="46">
        <f t="shared" si="252"/>
        <v>1</v>
      </c>
      <c r="M88" s="54">
        <v>0.25</v>
      </c>
      <c r="N88" s="43">
        <f t="shared" si="253"/>
        <v>1.25</v>
      </c>
      <c r="O88" s="47">
        <f t="shared" si="254"/>
        <v>25.120000000000005</v>
      </c>
      <c r="P88" s="45">
        <v>6.28</v>
      </c>
      <c r="Q88" s="48">
        <f t="shared" si="255"/>
        <v>2.4153846153846152</v>
      </c>
      <c r="R88" s="49">
        <f t="shared" si="256"/>
        <v>21.08</v>
      </c>
      <c r="S88" s="45">
        <v>5.27</v>
      </c>
      <c r="T88" s="43">
        <f t="shared" si="257"/>
        <v>5.8555555555555552</v>
      </c>
      <c r="U88" s="44">
        <f t="shared" si="258"/>
        <v>2</v>
      </c>
      <c r="V88" s="50">
        <v>0.5</v>
      </c>
      <c r="W88" s="51">
        <f t="shared" si="259"/>
        <v>1.44</v>
      </c>
      <c r="X88" s="45">
        <v>0.36</v>
      </c>
      <c r="Y88" s="52">
        <f t="shared" si="260"/>
        <v>0.72</v>
      </c>
      <c r="Z88" s="53">
        <f t="shared" si="261"/>
        <v>3.92</v>
      </c>
      <c r="AA88" s="98">
        <v>0.98</v>
      </c>
      <c r="AB88" s="95">
        <f t="shared" si="262"/>
        <v>16.333333333333332</v>
      </c>
      <c r="AE88" s="30"/>
      <c r="AF88" s="30"/>
      <c r="AG88" s="30"/>
      <c r="AH88" s="30"/>
      <c r="AI88" s="30"/>
      <c r="AJ88" s="30"/>
      <c r="AK88" s="30"/>
      <c r="AL88" s="30"/>
      <c r="AM88" s="30"/>
    </row>
    <row r="89" spans="1:39" x14ac:dyDescent="0.3">
      <c r="A89" s="129" t="s">
        <v>64</v>
      </c>
      <c r="B89" s="130">
        <v>25</v>
      </c>
      <c r="C89" s="131">
        <f t="shared" si="245"/>
        <v>1320</v>
      </c>
      <c r="D89" s="54">
        <f t="shared" si="246"/>
        <v>330</v>
      </c>
      <c r="E89" s="41">
        <f t="shared" si="247"/>
        <v>3.9285714285714284</v>
      </c>
      <c r="F89" s="42">
        <f t="shared" si="248"/>
        <v>320</v>
      </c>
      <c r="G89" s="54">
        <f t="shared" si="263"/>
        <v>80</v>
      </c>
      <c r="H89" s="43">
        <f t="shared" si="249"/>
        <v>4</v>
      </c>
      <c r="I89" s="44">
        <f t="shared" si="250"/>
        <v>32</v>
      </c>
      <c r="J89" s="54">
        <v>8</v>
      </c>
      <c r="K89" s="41">
        <f t="shared" si="251"/>
        <v>11.428571428571429</v>
      </c>
      <c r="L89" s="46">
        <f t="shared" si="252"/>
        <v>4</v>
      </c>
      <c r="M89" s="54">
        <v>1</v>
      </c>
      <c r="N89" s="43">
        <f t="shared" si="253"/>
        <v>5</v>
      </c>
      <c r="O89" s="47">
        <f t="shared" si="254"/>
        <v>8</v>
      </c>
      <c r="P89" s="45">
        <v>2</v>
      </c>
      <c r="Q89" s="48">
        <f t="shared" si="255"/>
        <v>0.76923076923076927</v>
      </c>
      <c r="R89" s="49">
        <f t="shared" si="256"/>
        <v>4</v>
      </c>
      <c r="S89" s="45">
        <v>1</v>
      </c>
      <c r="T89" s="43">
        <f t="shared" si="257"/>
        <v>1.1111111111111112</v>
      </c>
      <c r="U89" s="44">
        <f t="shared" si="258"/>
        <v>0</v>
      </c>
      <c r="V89" s="50">
        <v>0</v>
      </c>
      <c r="W89" s="51">
        <f t="shared" si="259"/>
        <v>0</v>
      </c>
      <c r="X89" s="45">
        <v>0</v>
      </c>
      <c r="Y89" s="52">
        <f t="shared" si="260"/>
        <v>0</v>
      </c>
      <c r="Z89" s="53">
        <f t="shared" si="261"/>
        <v>1.2</v>
      </c>
      <c r="AA89" s="98">
        <v>0.3</v>
      </c>
      <c r="AB89" s="95">
        <f t="shared" si="262"/>
        <v>5</v>
      </c>
      <c r="AE89" s="30"/>
      <c r="AF89" s="30"/>
      <c r="AG89" s="30"/>
      <c r="AH89" s="30"/>
      <c r="AI89" s="30"/>
      <c r="AJ89" s="30"/>
      <c r="AK89" s="30"/>
      <c r="AL89" s="30"/>
      <c r="AM89" s="30"/>
    </row>
    <row r="90" spans="1:39" x14ac:dyDescent="0.3">
      <c r="A90" s="129" t="s">
        <v>141</v>
      </c>
      <c r="B90" s="130">
        <v>25</v>
      </c>
      <c r="C90" s="131">
        <v>1831</v>
      </c>
      <c r="D90" s="54">
        <v>460</v>
      </c>
      <c r="E90" s="41">
        <f t="shared" ref="E90" si="264">+(D90/$E$6)*100</f>
        <v>5.4761904761904763</v>
      </c>
      <c r="F90" s="42">
        <v>444</v>
      </c>
      <c r="G90" s="54">
        <f t="shared" ref="G90" si="265">IF(AND(J90&lt;&gt;"",P90&lt;&gt;"",X90&lt;&gt;"",V90&lt;&gt;""),(P90+X90)*4+(J90*9)+(V90*2),"not complete")</f>
        <v>112</v>
      </c>
      <c r="H90" s="43">
        <f t="shared" ref="H90" si="266">+(G90/$H$6)*100</f>
        <v>5.6000000000000005</v>
      </c>
      <c r="I90" s="44">
        <f t="shared" ref="I90" si="267">J90/B90*100</f>
        <v>44.8</v>
      </c>
      <c r="J90" s="54">
        <v>11.2</v>
      </c>
      <c r="K90" s="41">
        <f t="shared" ref="K90" si="268">+(J90/$K$6)*100</f>
        <v>16</v>
      </c>
      <c r="L90" s="46">
        <f t="shared" ref="L90" si="269">M90/B90*100</f>
        <v>3.4000000000000004</v>
      </c>
      <c r="M90" s="54">
        <v>0.85</v>
      </c>
      <c r="N90" s="43">
        <f t="shared" ref="N90" si="270">+(M90/$N$6)*100</f>
        <v>4.25</v>
      </c>
      <c r="O90" s="47">
        <f t="shared" ref="O90" si="271">P90/B90*100</f>
        <v>9.6</v>
      </c>
      <c r="P90" s="45">
        <v>2.4</v>
      </c>
      <c r="Q90" s="48">
        <f t="shared" ref="Q90" si="272">+(P90/$Q$6)*100</f>
        <v>0.92307692307692302</v>
      </c>
      <c r="R90" s="49">
        <f t="shared" ref="R90" si="273">S90/B90*100</f>
        <v>8</v>
      </c>
      <c r="S90" s="45">
        <v>2</v>
      </c>
      <c r="T90" s="43">
        <f t="shared" ref="T90" si="274">+(S90/$T$6)*100</f>
        <v>2.2222222222222223</v>
      </c>
      <c r="U90" s="44">
        <f t="shared" ref="U90" si="275">V90/B90*100</f>
        <v>0.8</v>
      </c>
      <c r="V90" s="50">
        <v>0.2</v>
      </c>
      <c r="W90" s="51">
        <f t="shared" ref="W90" si="276">X90/B90*100</f>
        <v>1.2</v>
      </c>
      <c r="X90" s="45">
        <v>0.3</v>
      </c>
      <c r="Y90" s="52">
        <f t="shared" ref="Y90" si="277">+(X90/$Y$6)*100</f>
        <v>0.6</v>
      </c>
      <c r="Z90" s="53">
        <f t="shared" ref="Z90" si="278">AA90/B90*100</f>
        <v>1.6</v>
      </c>
      <c r="AA90" s="98">
        <v>0.4</v>
      </c>
      <c r="AB90" s="95">
        <f t="shared" ref="AB90" si="279">(AA90/$AB$6)*100</f>
        <v>6.666666666666667</v>
      </c>
      <c r="AE90" s="30"/>
      <c r="AF90" s="30"/>
      <c r="AG90" s="30"/>
      <c r="AH90" s="30"/>
      <c r="AI90" s="30"/>
      <c r="AJ90" s="30"/>
      <c r="AK90" s="30"/>
      <c r="AL90" s="30"/>
      <c r="AM90" s="30"/>
    </row>
    <row r="91" spans="1:39" x14ac:dyDescent="0.3">
      <c r="A91" s="129" t="s">
        <v>142</v>
      </c>
      <c r="B91" s="130">
        <v>25</v>
      </c>
      <c r="C91" s="131">
        <v>921</v>
      </c>
      <c r="D91" s="54">
        <v>285</v>
      </c>
      <c r="E91" s="41">
        <f t="shared" si="247"/>
        <v>3.3928571428571428</v>
      </c>
      <c r="F91" s="42">
        <v>217</v>
      </c>
      <c r="G91" s="54">
        <v>67</v>
      </c>
      <c r="H91" s="43">
        <f t="shared" si="249"/>
        <v>3.35</v>
      </c>
      <c r="I91" s="44">
        <f t="shared" si="250"/>
        <v>0.12</v>
      </c>
      <c r="J91" s="54">
        <v>0.03</v>
      </c>
      <c r="K91" s="41">
        <f t="shared" si="251"/>
        <v>4.2857142857142858E-2</v>
      </c>
      <c r="L91" s="46">
        <f t="shared" si="252"/>
        <v>0</v>
      </c>
      <c r="M91" s="54">
        <v>0</v>
      </c>
      <c r="N91" s="43">
        <f t="shared" si="253"/>
        <v>0</v>
      </c>
      <c r="O91" s="47">
        <f t="shared" si="254"/>
        <v>64</v>
      </c>
      <c r="P91" s="45">
        <v>16</v>
      </c>
      <c r="Q91" s="48">
        <f t="shared" si="255"/>
        <v>6.1538461538461542</v>
      </c>
      <c r="R91" s="49">
        <f t="shared" si="256"/>
        <v>59.20000000000001</v>
      </c>
      <c r="S91" s="45">
        <v>14.8</v>
      </c>
      <c r="T91" s="43">
        <f t="shared" si="257"/>
        <v>16.444444444444446</v>
      </c>
      <c r="U91" s="44">
        <f t="shared" si="258"/>
        <v>0.88</v>
      </c>
      <c r="V91" s="50">
        <v>0.22</v>
      </c>
      <c r="W91" s="51">
        <f t="shared" si="259"/>
        <v>0.6</v>
      </c>
      <c r="X91" s="45">
        <v>0.15</v>
      </c>
      <c r="Y91" s="52">
        <f t="shared" si="260"/>
        <v>0.3</v>
      </c>
      <c r="Z91" s="53">
        <f t="shared" si="261"/>
        <v>2</v>
      </c>
      <c r="AA91" s="98">
        <v>0.5</v>
      </c>
      <c r="AB91" s="95">
        <f t="shared" si="262"/>
        <v>8.3333333333333321</v>
      </c>
      <c r="AE91" s="30"/>
      <c r="AF91" s="30"/>
      <c r="AG91" s="30"/>
      <c r="AH91" s="30"/>
      <c r="AI91" s="30"/>
      <c r="AJ91" s="30"/>
      <c r="AK91" s="30"/>
      <c r="AL91" s="30"/>
      <c r="AM91" s="30"/>
    </row>
    <row r="92" spans="1:39" x14ac:dyDescent="0.3">
      <c r="A92" s="108"/>
      <c r="B92" s="109"/>
      <c r="C92" s="77"/>
      <c r="D92" s="3"/>
      <c r="E92" s="78"/>
      <c r="F92" s="3"/>
      <c r="G92" s="76"/>
      <c r="H92" s="76"/>
      <c r="I92" s="72"/>
      <c r="J92" s="76"/>
      <c r="K92" s="74"/>
      <c r="L92" s="76"/>
      <c r="M92" s="73"/>
      <c r="N92" s="76"/>
      <c r="O92" s="72"/>
      <c r="P92" s="76"/>
      <c r="Q92" s="74"/>
      <c r="R92" s="76"/>
      <c r="S92" s="76"/>
      <c r="T92" s="76"/>
      <c r="U92" s="72"/>
      <c r="V92" s="74"/>
      <c r="W92" s="76"/>
      <c r="X92" s="76"/>
      <c r="Y92" s="76"/>
      <c r="Z92" s="72"/>
      <c r="AA92" s="107"/>
      <c r="AB92" s="74"/>
    </row>
    <row r="93" spans="1:39" x14ac:dyDescent="0.3">
      <c r="A93" s="108" t="s">
        <v>65</v>
      </c>
      <c r="B93" s="109"/>
      <c r="C93" s="77"/>
      <c r="D93" s="3"/>
      <c r="E93" s="78"/>
      <c r="F93" s="3"/>
      <c r="G93" s="76"/>
      <c r="H93" s="76"/>
      <c r="I93" s="72"/>
      <c r="J93" s="76"/>
      <c r="K93" s="74"/>
      <c r="L93" s="76"/>
      <c r="M93" s="73"/>
      <c r="N93" s="76"/>
      <c r="O93" s="72"/>
      <c r="P93" s="76"/>
      <c r="Q93" s="74"/>
      <c r="R93" s="76"/>
      <c r="S93" s="76"/>
      <c r="T93" s="76"/>
      <c r="U93" s="72"/>
      <c r="V93" s="74"/>
      <c r="W93" s="76"/>
      <c r="X93" s="76"/>
      <c r="Y93" s="76"/>
      <c r="Z93" s="72"/>
      <c r="AA93" s="107"/>
      <c r="AB93" s="74"/>
    </row>
    <row r="94" spans="1:39" x14ac:dyDescent="0.3">
      <c r="A94" s="129" t="s">
        <v>66</v>
      </c>
      <c r="B94" s="130">
        <v>250</v>
      </c>
      <c r="C94" s="131">
        <v>180</v>
      </c>
      <c r="D94" s="54">
        <f t="shared" ref="D94:D117" si="280">IF(AND(J94&lt;&gt;"",P94&lt;&gt;"",X94&lt;&gt;"",V94&lt;&gt;""),(P94+X94)*17+(J94*37)+(V94*8),"not complete")</f>
        <v>459</v>
      </c>
      <c r="E94" s="41">
        <f t="shared" ref="E94:E117" si="281">+(D94/$E$6)*100</f>
        <v>5.4642857142857144</v>
      </c>
      <c r="F94" s="42">
        <v>42</v>
      </c>
      <c r="G94" s="54">
        <f t="shared" ref="G94:G117" si="282">IF(AND(J94&lt;&gt;"",P94&lt;&gt;"",X94&lt;&gt;"",V94&lt;&gt;""),(P94+X94)*4+(J94*9)+(V94*2),"not complete")</f>
        <v>108</v>
      </c>
      <c r="H94" s="43">
        <f t="shared" ref="H94:H117" si="283">+(G94/$H$6)*100</f>
        <v>5.4</v>
      </c>
      <c r="I94" s="44">
        <f t="shared" ref="I94:I114" si="284">J94/B94*100</f>
        <v>0</v>
      </c>
      <c r="J94" s="54">
        <v>0</v>
      </c>
      <c r="K94" s="41">
        <f t="shared" ref="K94:K117" si="285">+(J94/$K$6)*100</f>
        <v>0</v>
      </c>
      <c r="L94" s="46">
        <f t="shared" ref="L94:L114" si="286">M94/B94*100</f>
        <v>0</v>
      </c>
      <c r="M94" s="54">
        <v>0</v>
      </c>
      <c r="N94" s="43">
        <f t="shared" ref="N94:N117" si="287">+(M94/$N$6)*100</f>
        <v>0</v>
      </c>
      <c r="O94" s="44">
        <v>10.6</v>
      </c>
      <c r="P94" s="45">
        <v>27</v>
      </c>
      <c r="Q94" s="48">
        <f t="shared" ref="Q94:Q117" si="288">+(P94/$Q$6)*100</f>
        <v>10.384615384615385</v>
      </c>
      <c r="R94" s="49">
        <v>10.6</v>
      </c>
      <c r="S94" s="45" t="s">
        <v>67</v>
      </c>
      <c r="T94" s="43">
        <f t="shared" ref="T94:T117" si="289">+(S94/$T$6)*100</f>
        <v>28.888888888888886</v>
      </c>
      <c r="U94" s="44">
        <f t="shared" ref="U94:U114" si="290">V94/B94*100</f>
        <v>0</v>
      </c>
      <c r="V94" s="50">
        <v>0</v>
      </c>
      <c r="W94" s="51">
        <f t="shared" ref="W94:W114" si="291">X94/B94*100</f>
        <v>0</v>
      </c>
      <c r="X94" s="45">
        <v>0</v>
      </c>
      <c r="Y94" s="52">
        <f t="shared" ref="Y94:Y117" si="292">+(X94/$Y$6)*100</f>
        <v>0</v>
      </c>
      <c r="Z94" s="53">
        <f>AA94/B94*100</f>
        <v>0</v>
      </c>
      <c r="AA94" s="98">
        <v>0</v>
      </c>
      <c r="AB94" s="95">
        <f t="shared" ref="AB94:AB117" si="293">(AA94/$AB$6)*100</f>
        <v>0</v>
      </c>
      <c r="AE94" s="30"/>
      <c r="AF94" s="30"/>
      <c r="AG94" s="30"/>
      <c r="AH94" s="30"/>
      <c r="AI94" s="30"/>
      <c r="AJ94" s="30"/>
      <c r="AK94" s="30"/>
      <c r="AL94" s="30"/>
      <c r="AM94" s="30"/>
    </row>
    <row r="95" spans="1:39" x14ac:dyDescent="0.3">
      <c r="A95" s="129" t="s">
        <v>68</v>
      </c>
      <c r="B95" s="130">
        <v>400</v>
      </c>
      <c r="C95" s="131">
        <v>180</v>
      </c>
      <c r="D95" s="54">
        <f t="shared" si="280"/>
        <v>714</v>
      </c>
      <c r="E95" s="41">
        <f t="shared" si="281"/>
        <v>8.5</v>
      </c>
      <c r="F95" s="42">
        <f>G95/B95*100</f>
        <v>42</v>
      </c>
      <c r="G95" s="54">
        <f t="shared" si="282"/>
        <v>168</v>
      </c>
      <c r="H95" s="43">
        <f t="shared" si="283"/>
        <v>8.4</v>
      </c>
      <c r="I95" s="44">
        <f t="shared" si="284"/>
        <v>0</v>
      </c>
      <c r="J95" s="54">
        <v>0</v>
      </c>
      <c r="K95" s="41">
        <f t="shared" si="285"/>
        <v>0</v>
      </c>
      <c r="L95" s="46">
        <f t="shared" si="286"/>
        <v>0</v>
      </c>
      <c r="M95" s="54">
        <v>0</v>
      </c>
      <c r="N95" s="43">
        <f t="shared" si="287"/>
        <v>0</v>
      </c>
      <c r="O95" s="44">
        <v>10.6</v>
      </c>
      <c r="P95" s="45" t="s">
        <v>69</v>
      </c>
      <c r="Q95" s="48">
        <f t="shared" si="288"/>
        <v>16.153846153846153</v>
      </c>
      <c r="R95" s="49">
        <v>10.6</v>
      </c>
      <c r="S95" s="45" t="s">
        <v>69</v>
      </c>
      <c r="T95" s="43">
        <f t="shared" si="289"/>
        <v>46.666666666666664</v>
      </c>
      <c r="U95" s="44">
        <f t="shared" si="290"/>
        <v>0</v>
      </c>
      <c r="V95" s="50">
        <v>0</v>
      </c>
      <c r="W95" s="51">
        <f t="shared" si="291"/>
        <v>0</v>
      </c>
      <c r="X95" s="45">
        <v>0</v>
      </c>
      <c r="Y95" s="52">
        <f t="shared" si="292"/>
        <v>0</v>
      </c>
      <c r="Z95" s="53">
        <f>AA95/B95*100</f>
        <v>0</v>
      </c>
      <c r="AA95" s="98">
        <v>0</v>
      </c>
      <c r="AB95" s="95">
        <f t="shared" si="293"/>
        <v>0</v>
      </c>
      <c r="AE95" s="30"/>
      <c r="AF95" s="30"/>
      <c r="AG95" s="30"/>
      <c r="AH95" s="30"/>
      <c r="AI95" s="30"/>
      <c r="AJ95" s="30"/>
      <c r="AK95" s="30"/>
      <c r="AL95" s="30"/>
      <c r="AM95" s="30"/>
    </row>
    <row r="96" spans="1:39" x14ac:dyDescent="0.3">
      <c r="A96" s="129" t="s">
        <v>70</v>
      </c>
      <c r="B96" s="130">
        <v>500</v>
      </c>
      <c r="C96" s="131">
        <f>D96/B96*100</f>
        <v>180.20000000000002</v>
      </c>
      <c r="D96" s="54">
        <f t="shared" si="280"/>
        <v>901</v>
      </c>
      <c r="E96" s="41">
        <f t="shared" si="281"/>
        <v>10.726190476190476</v>
      </c>
      <c r="F96" s="42">
        <f>G96/B96*100</f>
        <v>42.4</v>
      </c>
      <c r="G96" s="54">
        <f t="shared" si="282"/>
        <v>212</v>
      </c>
      <c r="H96" s="43">
        <f t="shared" si="283"/>
        <v>10.6</v>
      </c>
      <c r="I96" s="44">
        <f t="shared" si="284"/>
        <v>0</v>
      </c>
      <c r="J96" s="54">
        <v>0</v>
      </c>
      <c r="K96" s="41">
        <f t="shared" si="285"/>
        <v>0</v>
      </c>
      <c r="L96" s="46">
        <f t="shared" si="286"/>
        <v>0</v>
      </c>
      <c r="M96" s="54">
        <v>0</v>
      </c>
      <c r="N96" s="43">
        <f t="shared" si="287"/>
        <v>0</v>
      </c>
      <c r="O96" s="44">
        <f>P96/B96*100</f>
        <v>10.6</v>
      </c>
      <c r="P96" s="45" t="s">
        <v>71</v>
      </c>
      <c r="Q96" s="48">
        <f t="shared" si="288"/>
        <v>20.384615384615383</v>
      </c>
      <c r="R96" s="49">
        <f>S96/B96*100</f>
        <v>10.6</v>
      </c>
      <c r="S96" s="45" t="s">
        <v>71</v>
      </c>
      <c r="T96" s="43">
        <f t="shared" si="289"/>
        <v>58.888888888888893</v>
      </c>
      <c r="U96" s="44">
        <f t="shared" si="290"/>
        <v>0</v>
      </c>
      <c r="V96" s="50">
        <v>0</v>
      </c>
      <c r="W96" s="51">
        <f t="shared" si="291"/>
        <v>0</v>
      </c>
      <c r="X96" s="45">
        <v>0</v>
      </c>
      <c r="Y96" s="52">
        <f t="shared" si="292"/>
        <v>0</v>
      </c>
      <c r="Z96" s="53">
        <f>AA96/B96*100</f>
        <v>0</v>
      </c>
      <c r="AA96" s="98">
        <v>0</v>
      </c>
      <c r="AB96" s="95">
        <f t="shared" si="293"/>
        <v>0</v>
      </c>
      <c r="AE96" s="30"/>
      <c r="AF96" s="30"/>
      <c r="AG96" s="30"/>
      <c r="AH96" s="30"/>
      <c r="AI96" s="30"/>
      <c r="AJ96" s="30"/>
      <c r="AK96" s="30"/>
      <c r="AL96" s="30"/>
      <c r="AM96" s="30"/>
    </row>
    <row r="97" spans="1:39" x14ac:dyDescent="0.3">
      <c r="A97" s="129" t="s">
        <v>72</v>
      </c>
      <c r="B97" s="130">
        <v>250</v>
      </c>
      <c r="C97" s="139">
        <v>1.2</v>
      </c>
      <c r="D97" s="140">
        <v>2.99</v>
      </c>
      <c r="E97" s="41">
        <f t="shared" si="281"/>
        <v>3.5595238095238096E-2</v>
      </c>
      <c r="F97" s="86">
        <v>0.3</v>
      </c>
      <c r="G97" s="145">
        <v>0.75</v>
      </c>
      <c r="H97" s="43">
        <f t="shared" si="283"/>
        <v>3.7499999999999999E-2</v>
      </c>
      <c r="I97" s="44">
        <f t="shared" si="284"/>
        <v>0</v>
      </c>
      <c r="J97" s="54">
        <v>0</v>
      </c>
      <c r="K97" s="41">
        <f t="shared" si="285"/>
        <v>0</v>
      </c>
      <c r="L97" s="46">
        <f t="shared" si="286"/>
        <v>0</v>
      </c>
      <c r="M97" s="54">
        <v>0</v>
      </c>
      <c r="N97" s="43">
        <f t="shared" si="287"/>
        <v>0</v>
      </c>
      <c r="O97" s="47">
        <f>P97/B97*100</f>
        <v>0</v>
      </c>
      <c r="P97" s="45" t="s">
        <v>73</v>
      </c>
      <c r="Q97" s="48">
        <f t="shared" si="288"/>
        <v>0</v>
      </c>
      <c r="R97" s="49">
        <f>S97/B97*100</f>
        <v>0</v>
      </c>
      <c r="S97" s="45" t="s">
        <v>73</v>
      </c>
      <c r="T97" s="43">
        <f t="shared" si="289"/>
        <v>0</v>
      </c>
      <c r="U97" s="44">
        <f t="shared" si="290"/>
        <v>0</v>
      </c>
      <c r="V97" s="50">
        <v>0</v>
      </c>
      <c r="W97" s="51">
        <f t="shared" si="291"/>
        <v>0</v>
      </c>
      <c r="X97" s="45">
        <v>0</v>
      </c>
      <c r="Y97" s="52">
        <f t="shared" si="292"/>
        <v>0</v>
      </c>
      <c r="Z97" s="53">
        <v>0.03</v>
      </c>
      <c r="AA97" s="98">
        <v>7.485E-2</v>
      </c>
      <c r="AB97" s="95">
        <f t="shared" si="293"/>
        <v>1.2475000000000001</v>
      </c>
      <c r="AE97" s="30"/>
      <c r="AF97" s="30"/>
      <c r="AG97" s="30"/>
      <c r="AH97" s="30"/>
      <c r="AI97" s="30"/>
      <c r="AJ97" s="30"/>
      <c r="AK97" s="30"/>
      <c r="AL97" s="30"/>
      <c r="AM97" s="30"/>
    </row>
    <row r="98" spans="1:39" x14ac:dyDescent="0.3">
      <c r="A98" s="129" t="s">
        <v>74</v>
      </c>
      <c r="B98" s="130">
        <v>400</v>
      </c>
      <c r="C98" s="139">
        <v>1.2</v>
      </c>
      <c r="D98" s="140">
        <v>4.79</v>
      </c>
      <c r="E98" s="41">
        <f t="shared" si="281"/>
        <v>5.7023809523809525E-2</v>
      </c>
      <c r="F98" s="86">
        <v>0.3</v>
      </c>
      <c r="G98" s="145">
        <v>1.1976</v>
      </c>
      <c r="H98" s="43">
        <f t="shared" si="283"/>
        <v>5.9880000000000003E-2</v>
      </c>
      <c r="I98" s="44">
        <f t="shared" si="284"/>
        <v>0</v>
      </c>
      <c r="J98" s="54">
        <v>0</v>
      </c>
      <c r="K98" s="41">
        <f t="shared" si="285"/>
        <v>0</v>
      </c>
      <c r="L98" s="46">
        <f t="shared" si="286"/>
        <v>0</v>
      </c>
      <c r="M98" s="54">
        <v>0</v>
      </c>
      <c r="N98" s="43">
        <f t="shared" si="287"/>
        <v>0</v>
      </c>
      <c r="O98" s="47">
        <f>P98/B98*100</f>
        <v>0</v>
      </c>
      <c r="P98" s="45" t="s">
        <v>73</v>
      </c>
      <c r="Q98" s="48">
        <f t="shared" si="288"/>
        <v>0</v>
      </c>
      <c r="R98" s="49">
        <f>S98/B98*100</f>
        <v>0</v>
      </c>
      <c r="S98" s="45" t="s">
        <v>73</v>
      </c>
      <c r="T98" s="43">
        <f t="shared" si="289"/>
        <v>0</v>
      </c>
      <c r="U98" s="44">
        <f t="shared" si="290"/>
        <v>0</v>
      </c>
      <c r="V98" s="50">
        <v>0</v>
      </c>
      <c r="W98" s="51">
        <f t="shared" si="291"/>
        <v>0</v>
      </c>
      <c r="X98" s="45">
        <v>0</v>
      </c>
      <c r="Y98" s="52">
        <f t="shared" si="292"/>
        <v>0</v>
      </c>
      <c r="Z98" s="53">
        <v>0.03</v>
      </c>
      <c r="AA98" s="111">
        <v>0.11976000000000001</v>
      </c>
      <c r="AB98" s="95">
        <f t="shared" si="293"/>
        <v>1.9960000000000002</v>
      </c>
      <c r="AE98" s="30"/>
      <c r="AF98" s="30"/>
      <c r="AG98" s="30"/>
      <c r="AH98" s="30"/>
      <c r="AI98" s="30"/>
      <c r="AJ98" s="30"/>
      <c r="AK98" s="30"/>
      <c r="AL98" s="30"/>
      <c r="AM98" s="30"/>
    </row>
    <row r="99" spans="1:39" x14ac:dyDescent="0.3">
      <c r="A99" s="129" t="s">
        <v>75</v>
      </c>
      <c r="B99" s="130">
        <v>500</v>
      </c>
      <c r="C99" s="139">
        <v>1.2</v>
      </c>
      <c r="D99" s="140">
        <v>5.98</v>
      </c>
      <c r="E99" s="41">
        <f t="shared" si="281"/>
        <v>7.1190476190476193E-2</v>
      </c>
      <c r="F99" s="86">
        <v>0.3</v>
      </c>
      <c r="G99" s="145">
        <v>1.49</v>
      </c>
      <c r="H99" s="43">
        <f t="shared" si="283"/>
        <v>7.4499999999999997E-2</v>
      </c>
      <c r="I99" s="44">
        <f t="shared" si="284"/>
        <v>0</v>
      </c>
      <c r="J99" s="54">
        <v>0</v>
      </c>
      <c r="K99" s="41">
        <f t="shared" si="285"/>
        <v>0</v>
      </c>
      <c r="L99" s="46">
        <f t="shared" si="286"/>
        <v>0</v>
      </c>
      <c r="M99" s="54">
        <v>0</v>
      </c>
      <c r="N99" s="43">
        <f t="shared" si="287"/>
        <v>0</v>
      </c>
      <c r="O99" s="47">
        <f>P99/B99*100</f>
        <v>0</v>
      </c>
      <c r="P99" s="45" t="s">
        <v>73</v>
      </c>
      <c r="Q99" s="48">
        <f t="shared" si="288"/>
        <v>0</v>
      </c>
      <c r="R99" s="49">
        <f>S99/B99*100</f>
        <v>0</v>
      </c>
      <c r="S99" s="45" t="s">
        <v>73</v>
      </c>
      <c r="T99" s="43">
        <f t="shared" si="289"/>
        <v>0</v>
      </c>
      <c r="U99" s="44">
        <f t="shared" si="290"/>
        <v>0</v>
      </c>
      <c r="V99" s="50">
        <v>0</v>
      </c>
      <c r="W99" s="51">
        <f t="shared" si="291"/>
        <v>0</v>
      </c>
      <c r="X99" s="45">
        <v>0</v>
      </c>
      <c r="Y99" s="52">
        <f t="shared" si="292"/>
        <v>0</v>
      </c>
      <c r="Z99" s="53">
        <v>0.03</v>
      </c>
      <c r="AA99" s="98">
        <v>0.1497</v>
      </c>
      <c r="AB99" s="95">
        <f t="shared" si="293"/>
        <v>2.4950000000000001</v>
      </c>
      <c r="AE99" s="30"/>
      <c r="AF99" s="30"/>
      <c r="AG99" s="30"/>
      <c r="AH99" s="30"/>
      <c r="AI99" s="30"/>
      <c r="AJ99" s="30"/>
      <c r="AK99" s="30"/>
      <c r="AL99" s="30"/>
      <c r="AM99" s="30"/>
    </row>
    <row r="100" spans="1:39" x14ac:dyDescent="0.3">
      <c r="A100" s="129" t="s">
        <v>76</v>
      </c>
      <c r="B100" s="130">
        <v>250</v>
      </c>
      <c r="C100" s="131">
        <v>178</v>
      </c>
      <c r="D100" s="54">
        <f t="shared" si="280"/>
        <v>459</v>
      </c>
      <c r="E100" s="41">
        <f t="shared" si="281"/>
        <v>5.4642857142857144</v>
      </c>
      <c r="F100" s="42">
        <v>42</v>
      </c>
      <c r="G100" s="54">
        <f t="shared" si="282"/>
        <v>108</v>
      </c>
      <c r="H100" s="43">
        <f t="shared" si="283"/>
        <v>5.4</v>
      </c>
      <c r="I100" s="44">
        <f t="shared" si="284"/>
        <v>0</v>
      </c>
      <c r="J100" s="54">
        <v>0</v>
      </c>
      <c r="K100" s="41">
        <f t="shared" si="285"/>
        <v>0</v>
      </c>
      <c r="L100" s="46">
        <f t="shared" si="286"/>
        <v>0</v>
      </c>
      <c r="M100" s="54">
        <v>0</v>
      </c>
      <c r="N100" s="43">
        <f t="shared" si="287"/>
        <v>0</v>
      </c>
      <c r="O100" s="44">
        <v>10.3</v>
      </c>
      <c r="P100" s="45" t="s">
        <v>77</v>
      </c>
      <c r="Q100" s="48">
        <f t="shared" si="288"/>
        <v>10.384615384615385</v>
      </c>
      <c r="R100" s="49">
        <v>10.3</v>
      </c>
      <c r="S100" s="45" t="s">
        <v>77</v>
      </c>
      <c r="T100" s="43">
        <f t="shared" si="289"/>
        <v>30</v>
      </c>
      <c r="U100" s="44">
        <f t="shared" si="290"/>
        <v>0</v>
      </c>
      <c r="V100" s="50">
        <v>0</v>
      </c>
      <c r="W100" s="51">
        <f t="shared" si="291"/>
        <v>0</v>
      </c>
      <c r="X100" s="45">
        <v>0</v>
      </c>
      <c r="Y100" s="52">
        <f t="shared" si="292"/>
        <v>0</v>
      </c>
      <c r="Z100" s="53">
        <v>0.01</v>
      </c>
      <c r="AA100" s="112">
        <f>Z100*2.5</f>
        <v>2.5000000000000001E-2</v>
      </c>
      <c r="AB100" s="95">
        <f t="shared" si="293"/>
        <v>0.41666666666666669</v>
      </c>
      <c r="AE100" s="30"/>
      <c r="AF100" s="30"/>
      <c r="AG100" s="30"/>
      <c r="AH100" s="30"/>
      <c r="AI100" s="30"/>
      <c r="AJ100" s="30"/>
      <c r="AK100" s="30"/>
      <c r="AL100" s="30"/>
      <c r="AM100" s="30"/>
    </row>
    <row r="101" spans="1:39" x14ac:dyDescent="0.3">
      <c r="A101" s="129" t="s">
        <v>78</v>
      </c>
      <c r="B101" s="130">
        <v>400</v>
      </c>
      <c r="C101" s="131">
        <v>178</v>
      </c>
      <c r="D101" s="54">
        <f t="shared" si="280"/>
        <v>731</v>
      </c>
      <c r="E101" s="41">
        <f t="shared" si="281"/>
        <v>8.7023809523809526</v>
      </c>
      <c r="F101" s="42">
        <v>42</v>
      </c>
      <c r="G101" s="54">
        <f t="shared" si="282"/>
        <v>172</v>
      </c>
      <c r="H101" s="43">
        <f t="shared" si="283"/>
        <v>8.6</v>
      </c>
      <c r="I101" s="44">
        <f t="shared" si="284"/>
        <v>0</v>
      </c>
      <c r="J101" s="54">
        <v>0</v>
      </c>
      <c r="K101" s="41">
        <f t="shared" si="285"/>
        <v>0</v>
      </c>
      <c r="L101" s="46">
        <f t="shared" si="286"/>
        <v>0</v>
      </c>
      <c r="M101" s="54">
        <v>0</v>
      </c>
      <c r="N101" s="43">
        <f t="shared" si="287"/>
        <v>0</v>
      </c>
      <c r="O101" s="44">
        <v>10.3</v>
      </c>
      <c r="P101" s="45" t="s">
        <v>79</v>
      </c>
      <c r="Q101" s="48">
        <f t="shared" si="288"/>
        <v>16.538461538461537</v>
      </c>
      <c r="R101" s="49">
        <v>10.3</v>
      </c>
      <c r="S101" s="45" t="s">
        <v>79</v>
      </c>
      <c r="T101" s="43">
        <f t="shared" si="289"/>
        <v>47.777777777777779</v>
      </c>
      <c r="U101" s="44">
        <f t="shared" si="290"/>
        <v>0</v>
      </c>
      <c r="V101" s="50">
        <v>0</v>
      </c>
      <c r="W101" s="51">
        <f t="shared" si="291"/>
        <v>0</v>
      </c>
      <c r="X101" s="45">
        <v>0</v>
      </c>
      <c r="Y101" s="52">
        <f t="shared" si="292"/>
        <v>0</v>
      </c>
      <c r="Z101" s="53">
        <v>0.01</v>
      </c>
      <c r="AA101" s="112">
        <f>Z101*4</f>
        <v>0.04</v>
      </c>
      <c r="AB101" s="95">
        <f t="shared" si="293"/>
        <v>0.66666666666666674</v>
      </c>
      <c r="AE101" s="30"/>
      <c r="AF101" s="30"/>
      <c r="AG101" s="30"/>
      <c r="AH101" s="30"/>
      <c r="AI101" s="30"/>
      <c r="AJ101" s="30"/>
      <c r="AK101" s="30"/>
      <c r="AL101" s="30"/>
      <c r="AM101" s="30"/>
    </row>
    <row r="102" spans="1:39" x14ac:dyDescent="0.3">
      <c r="A102" s="129" t="s">
        <v>80</v>
      </c>
      <c r="B102" s="130">
        <v>500</v>
      </c>
      <c r="C102" s="131">
        <v>178</v>
      </c>
      <c r="D102" s="54">
        <f t="shared" si="280"/>
        <v>918</v>
      </c>
      <c r="E102" s="41">
        <f t="shared" si="281"/>
        <v>10.928571428571429</v>
      </c>
      <c r="F102" s="42">
        <v>42</v>
      </c>
      <c r="G102" s="54">
        <f t="shared" si="282"/>
        <v>216</v>
      </c>
      <c r="H102" s="43">
        <f t="shared" si="283"/>
        <v>10.8</v>
      </c>
      <c r="I102" s="44">
        <f t="shared" si="284"/>
        <v>0</v>
      </c>
      <c r="J102" s="54">
        <v>0</v>
      </c>
      <c r="K102" s="41">
        <f t="shared" si="285"/>
        <v>0</v>
      </c>
      <c r="L102" s="46">
        <f t="shared" si="286"/>
        <v>0</v>
      </c>
      <c r="M102" s="54">
        <v>0</v>
      </c>
      <c r="N102" s="43">
        <f t="shared" si="287"/>
        <v>0</v>
      </c>
      <c r="O102" s="44">
        <v>10.3</v>
      </c>
      <c r="P102" s="45" t="s">
        <v>81</v>
      </c>
      <c r="Q102" s="48">
        <f t="shared" si="288"/>
        <v>20.76923076923077</v>
      </c>
      <c r="R102" s="49">
        <v>10.3</v>
      </c>
      <c r="S102" s="45" t="s">
        <v>81</v>
      </c>
      <c r="T102" s="43">
        <f t="shared" si="289"/>
        <v>60</v>
      </c>
      <c r="U102" s="44">
        <f t="shared" si="290"/>
        <v>0</v>
      </c>
      <c r="V102" s="50">
        <v>0</v>
      </c>
      <c r="W102" s="51">
        <f t="shared" si="291"/>
        <v>0</v>
      </c>
      <c r="X102" s="45">
        <v>0</v>
      </c>
      <c r="Y102" s="52">
        <f t="shared" si="292"/>
        <v>0</v>
      </c>
      <c r="Z102" s="53">
        <v>0.01</v>
      </c>
      <c r="AA102" s="112">
        <f>Z102*5</f>
        <v>0.05</v>
      </c>
      <c r="AB102" s="95">
        <f t="shared" si="293"/>
        <v>0.83333333333333337</v>
      </c>
      <c r="AE102" s="30"/>
      <c r="AF102" s="30"/>
      <c r="AG102" s="30"/>
      <c r="AH102" s="30"/>
      <c r="AI102" s="30"/>
      <c r="AJ102" s="30"/>
      <c r="AK102" s="30"/>
      <c r="AL102" s="30"/>
      <c r="AM102" s="30"/>
    </row>
    <row r="103" spans="1:39" x14ac:dyDescent="0.3">
      <c r="A103" s="129" t="s">
        <v>82</v>
      </c>
      <c r="B103" s="130">
        <v>250</v>
      </c>
      <c r="C103" s="131">
        <v>40</v>
      </c>
      <c r="D103" s="141">
        <f>C103*2.5</f>
        <v>100</v>
      </c>
      <c r="E103" s="41">
        <f t="shared" si="281"/>
        <v>1.1904761904761905</v>
      </c>
      <c r="F103" s="42">
        <v>9</v>
      </c>
      <c r="G103" s="141">
        <f>F103*2.5</f>
        <v>22.5</v>
      </c>
      <c r="H103" s="43">
        <f t="shared" si="283"/>
        <v>1.125</v>
      </c>
      <c r="I103" s="44">
        <f t="shared" si="284"/>
        <v>0</v>
      </c>
      <c r="J103" s="54">
        <v>0</v>
      </c>
      <c r="K103" s="41">
        <f t="shared" si="285"/>
        <v>0</v>
      </c>
      <c r="L103" s="46">
        <f t="shared" si="286"/>
        <v>0</v>
      </c>
      <c r="M103" s="54">
        <v>0</v>
      </c>
      <c r="N103" s="43">
        <f t="shared" si="287"/>
        <v>0</v>
      </c>
      <c r="O103" s="44">
        <v>2.1</v>
      </c>
      <c r="P103" s="87">
        <f>O103*2.5</f>
        <v>5.25</v>
      </c>
      <c r="Q103" s="48">
        <f t="shared" si="288"/>
        <v>2.0192307692307692</v>
      </c>
      <c r="R103" s="44">
        <v>2.1</v>
      </c>
      <c r="S103" s="87">
        <f>R103*2.5</f>
        <v>5.25</v>
      </c>
      <c r="T103" s="43">
        <f t="shared" si="289"/>
        <v>5.833333333333333</v>
      </c>
      <c r="U103" s="44">
        <f t="shared" si="290"/>
        <v>0</v>
      </c>
      <c r="V103" s="50">
        <v>0</v>
      </c>
      <c r="W103" s="51">
        <f t="shared" si="291"/>
        <v>0</v>
      </c>
      <c r="X103" s="45">
        <v>0</v>
      </c>
      <c r="Y103" s="52">
        <f t="shared" si="292"/>
        <v>0</v>
      </c>
      <c r="Z103" s="53">
        <v>0.02</v>
      </c>
      <c r="AA103" s="112">
        <f>Z103*2.5</f>
        <v>0.05</v>
      </c>
      <c r="AB103" s="95">
        <f t="shared" si="293"/>
        <v>0.83333333333333337</v>
      </c>
      <c r="AE103" s="30"/>
      <c r="AF103" s="30"/>
      <c r="AG103" s="30"/>
      <c r="AH103" s="30"/>
      <c r="AI103" s="30"/>
      <c r="AJ103" s="30"/>
      <c r="AK103" s="30"/>
      <c r="AL103" s="30"/>
      <c r="AM103" s="30"/>
    </row>
    <row r="104" spans="1:39" x14ac:dyDescent="0.3">
      <c r="A104" s="129" t="s">
        <v>83</v>
      </c>
      <c r="B104" s="130">
        <v>400</v>
      </c>
      <c r="C104" s="131">
        <v>40</v>
      </c>
      <c r="D104" s="141">
        <f>C104*4</f>
        <v>160</v>
      </c>
      <c r="E104" s="41">
        <f t="shared" si="281"/>
        <v>1.9047619047619049</v>
      </c>
      <c r="F104" s="42">
        <v>9</v>
      </c>
      <c r="G104" s="141">
        <f>F104*4</f>
        <v>36</v>
      </c>
      <c r="H104" s="43">
        <f t="shared" si="283"/>
        <v>1.7999999999999998</v>
      </c>
      <c r="I104" s="44">
        <f t="shared" si="284"/>
        <v>0</v>
      </c>
      <c r="J104" s="54">
        <v>0</v>
      </c>
      <c r="K104" s="41">
        <f t="shared" si="285"/>
        <v>0</v>
      </c>
      <c r="L104" s="46">
        <f t="shared" si="286"/>
        <v>0</v>
      </c>
      <c r="M104" s="54">
        <v>0</v>
      </c>
      <c r="N104" s="43">
        <f t="shared" si="287"/>
        <v>0</v>
      </c>
      <c r="O104" s="44">
        <v>2.1</v>
      </c>
      <c r="P104" s="87">
        <f>O104*4</f>
        <v>8.4</v>
      </c>
      <c r="Q104" s="48">
        <f t="shared" si="288"/>
        <v>3.2307692307692308</v>
      </c>
      <c r="R104" s="44">
        <v>2.1</v>
      </c>
      <c r="S104" s="87">
        <f>R104*4</f>
        <v>8.4</v>
      </c>
      <c r="T104" s="43">
        <f t="shared" si="289"/>
        <v>9.3333333333333339</v>
      </c>
      <c r="U104" s="44">
        <f t="shared" si="290"/>
        <v>0</v>
      </c>
      <c r="V104" s="50">
        <v>0</v>
      </c>
      <c r="W104" s="51">
        <f t="shared" si="291"/>
        <v>0</v>
      </c>
      <c r="X104" s="45">
        <v>0</v>
      </c>
      <c r="Y104" s="52">
        <f t="shared" si="292"/>
        <v>0</v>
      </c>
      <c r="Z104" s="53">
        <v>0.02</v>
      </c>
      <c r="AA104" s="112">
        <f>Z104*4</f>
        <v>0.08</v>
      </c>
      <c r="AB104" s="95">
        <f t="shared" si="293"/>
        <v>1.3333333333333335</v>
      </c>
      <c r="AE104" s="30"/>
      <c r="AF104" s="30"/>
      <c r="AG104" s="30"/>
      <c r="AH104" s="30"/>
      <c r="AI104" s="30"/>
      <c r="AJ104" s="30"/>
      <c r="AK104" s="30"/>
      <c r="AL104" s="30"/>
      <c r="AM104" s="30"/>
    </row>
    <row r="105" spans="1:39" x14ac:dyDescent="0.3">
      <c r="A105" s="129" t="s">
        <v>84</v>
      </c>
      <c r="B105" s="130">
        <v>500</v>
      </c>
      <c r="C105" s="131">
        <v>40</v>
      </c>
      <c r="D105" s="141">
        <f>C105*5</f>
        <v>200</v>
      </c>
      <c r="E105" s="41">
        <f t="shared" si="281"/>
        <v>2.3809523809523809</v>
      </c>
      <c r="F105" s="42">
        <v>9</v>
      </c>
      <c r="G105" s="141">
        <f>F105*5</f>
        <v>45</v>
      </c>
      <c r="H105" s="43">
        <f t="shared" si="283"/>
        <v>2.25</v>
      </c>
      <c r="I105" s="44">
        <f t="shared" si="284"/>
        <v>0</v>
      </c>
      <c r="J105" s="54">
        <v>0</v>
      </c>
      <c r="K105" s="41">
        <f t="shared" si="285"/>
        <v>0</v>
      </c>
      <c r="L105" s="46">
        <f t="shared" si="286"/>
        <v>0</v>
      </c>
      <c r="M105" s="54">
        <v>0</v>
      </c>
      <c r="N105" s="43">
        <f t="shared" si="287"/>
        <v>0</v>
      </c>
      <c r="O105" s="44">
        <v>2.1</v>
      </c>
      <c r="P105" s="87">
        <f>O105*5</f>
        <v>10.5</v>
      </c>
      <c r="Q105" s="48">
        <f t="shared" si="288"/>
        <v>4.0384615384615383</v>
      </c>
      <c r="R105" s="44">
        <v>2.1</v>
      </c>
      <c r="S105" s="87">
        <f>R105*5</f>
        <v>10.5</v>
      </c>
      <c r="T105" s="43">
        <f t="shared" si="289"/>
        <v>11.666666666666666</v>
      </c>
      <c r="U105" s="44">
        <f t="shared" si="290"/>
        <v>0</v>
      </c>
      <c r="V105" s="50">
        <v>0</v>
      </c>
      <c r="W105" s="51">
        <f t="shared" si="291"/>
        <v>0</v>
      </c>
      <c r="X105" s="45">
        <v>0</v>
      </c>
      <c r="Y105" s="52">
        <f t="shared" si="292"/>
        <v>0</v>
      </c>
      <c r="Z105" s="53">
        <v>0.02</v>
      </c>
      <c r="AA105" s="112">
        <f>Z105*5</f>
        <v>0.1</v>
      </c>
      <c r="AB105" s="95">
        <f t="shared" si="293"/>
        <v>1.6666666666666667</v>
      </c>
      <c r="AE105" s="30"/>
      <c r="AF105" s="30"/>
      <c r="AG105" s="30"/>
      <c r="AH105" s="30"/>
      <c r="AI105" s="30"/>
      <c r="AJ105" s="30"/>
      <c r="AK105" s="30"/>
      <c r="AL105" s="30"/>
      <c r="AM105" s="30"/>
    </row>
    <row r="106" spans="1:39" x14ac:dyDescent="0.3">
      <c r="A106" s="129" t="s">
        <v>85</v>
      </c>
      <c r="B106" s="130">
        <v>180</v>
      </c>
      <c r="C106" s="131">
        <f t="shared" ref="C106:C111" si="294">D106/B106*100</f>
        <v>188.88888888888889</v>
      </c>
      <c r="D106" s="54">
        <f t="shared" si="280"/>
        <v>340</v>
      </c>
      <c r="E106" s="41">
        <f t="shared" si="281"/>
        <v>4.0476190476190474</v>
      </c>
      <c r="F106" s="42">
        <f t="shared" ref="F106:F111" si="295">G106/B106*100</f>
        <v>44.444444444444443</v>
      </c>
      <c r="G106" s="54">
        <f t="shared" si="282"/>
        <v>80</v>
      </c>
      <c r="H106" s="43">
        <f t="shared" si="283"/>
        <v>4</v>
      </c>
      <c r="I106" s="44">
        <f t="shared" si="284"/>
        <v>0</v>
      </c>
      <c r="J106" s="54">
        <v>0</v>
      </c>
      <c r="K106" s="41">
        <f t="shared" si="285"/>
        <v>0</v>
      </c>
      <c r="L106" s="46">
        <f t="shared" si="286"/>
        <v>0</v>
      </c>
      <c r="M106" s="54">
        <v>0</v>
      </c>
      <c r="N106" s="43">
        <f t="shared" si="287"/>
        <v>0</v>
      </c>
      <c r="O106" s="47">
        <f t="shared" ref="O106:O114" si="296">P106/B106*100</f>
        <v>11.111111111111111</v>
      </c>
      <c r="P106" s="45">
        <v>20</v>
      </c>
      <c r="Q106" s="48">
        <f t="shared" si="288"/>
        <v>7.6923076923076925</v>
      </c>
      <c r="R106" s="49">
        <f t="shared" ref="R106:R114" si="297">S106/B106*100</f>
        <v>11.111111111111111</v>
      </c>
      <c r="S106" s="45">
        <v>20</v>
      </c>
      <c r="T106" s="43">
        <f t="shared" si="289"/>
        <v>22.222222222222221</v>
      </c>
      <c r="U106" s="44">
        <f t="shared" si="290"/>
        <v>0</v>
      </c>
      <c r="V106" s="50">
        <v>0</v>
      </c>
      <c r="W106" s="51">
        <f t="shared" si="291"/>
        <v>0</v>
      </c>
      <c r="X106" s="45">
        <v>0</v>
      </c>
      <c r="Y106" s="52">
        <f t="shared" si="292"/>
        <v>0</v>
      </c>
      <c r="Z106" s="53">
        <f t="shared" ref="Z106:Z114" si="298">AA106/B106*100</f>
        <v>0</v>
      </c>
      <c r="AA106" s="98">
        <v>0</v>
      </c>
      <c r="AB106" s="95">
        <f t="shared" si="293"/>
        <v>0</v>
      </c>
      <c r="AE106" s="30"/>
      <c r="AF106" s="30"/>
      <c r="AG106" s="30"/>
      <c r="AH106" s="30"/>
      <c r="AI106" s="30"/>
      <c r="AJ106" s="30"/>
      <c r="AK106" s="30"/>
      <c r="AL106" s="30"/>
      <c r="AM106" s="30"/>
    </row>
    <row r="107" spans="1:39" x14ac:dyDescent="0.3">
      <c r="A107" s="129" t="s">
        <v>86</v>
      </c>
      <c r="B107" s="130">
        <v>250</v>
      </c>
      <c r="C107" s="131">
        <f t="shared" si="294"/>
        <v>190.39999999999998</v>
      </c>
      <c r="D107" s="54">
        <f t="shared" si="280"/>
        <v>476</v>
      </c>
      <c r="E107" s="41">
        <f t="shared" si="281"/>
        <v>5.6666666666666661</v>
      </c>
      <c r="F107" s="42">
        <f t="shared" si="295"/>
        <v>44.800000000000004</v>
      </c>
      <c r="G107" s="54">
        <f t="shared" si="282"/>
        <v>112</v>
      </c>
      <c r="H107" s="43">
        <f t="shared" si="283"/>
        <v>5.6000000000000005</v>
      </c>
      <c r="I107" s="44">
        <f t="shared" si="284"/>
        <v>0</v>
      </c>
      <c r="J107" s="54">
        <v>0</v>
      </c>
      <c r="K107" s="41">
        <f t="shared" si="285"/>
        <v>0</v>
      </c>
      <c r="L107" s="46">
        <f t="shared" si="286"/>
        <v>0</v>
      </c>
      <c r="M107" s="54">
        <v>0</v>
      </c>
      <c r="N107" s="43">
        <f t="shared" si="287"/>
        <v>0</v>
      </c>
      <c r="O107" s="47">
        <f t="shared" si="296"/>
        <v>11.200000000000001</v>
      </c>
      <c r="P107" s="45" t="s">
        <v>87</v>
      </c>
      <c r="Q107" s="48">
        <f t="shared" si="288"/>
        <v>10.76923076923077</v>
      </c>
      <c r="R107" s="49">
        <f t="shared" si="297"/>
        <v>11.200000000000001</v>
      </c>
      <c r="S107" s="45" t="s">
        <v>87</v>
      </c>
      <c r="T107" s="43">
        <f t="shared" si="289"/>
        <v>31.111111111111111</v>
      </c>
      <c r="U107" s="44">
        <f t="shared" si="290"/>
        <v>0</v>
      </c>
      <c r="V107" s="50">
        <v>0</v>
      </c>
      <c r="W107" s="51">
        <f t="shared" si="291"/>
        <v>0</v>
      </c>
      <c r="X107" s="45">
        <v>0</v>
      </c>
      <c r="Y107" s="52">
        <f t="shared" si="292"/>
        <v>0</v>
      </c>
      <c r="Z107" s="53">
        <f t="shared" si="298"/>
        <v>0</v>
      </c>
      <c r="AA107" s="98">
        <v>0</v>
      </c>
      <c r="AB107" s="95">
        <f t="shared" si="293"/>
        <v>0</v>
      </c>
      <c r="AE107" s="30"/>
      <c r="AF107" s="30"/>
      <c r="AG107" s="30"/>
      <c r="AH107" s="30"/>
      <c r="AI107" s="30"/>
      <c r="AJ107" s="30"/>
      <c r="AK107" s="30"/>
      <c r="AL107" s="30"/>
      <c r="AM107" s="30"/>
    </row>
    <row r="108" spans="1:39" x14ac:dyDescent="0.3">
      <c r="A108" s="129" t="s">
        <v>88</v>
      </c>
      <c r="B108" s="130">
        <v>500</v>
      </c>
      <c r="C108" s="131">
        <f t="shared" si="294"/>
        <v>190.39999999999998</v>
      </c>
      <c r="D108" s="54">
        <f t="shared" si="280"/>
        <v>952</v>
      </c>
      <c r="E108" s="41">
        <f t="shared" si="281"/>
        <v>11.333333333333332</v>
      </c>
      <c r="F108" s="42">
        <f t="shared" si="295"/>
        <v>44.800000000000004</v>
      </c>
      <c r="G108" s="54">
        <f t="shared" si="282"/>
        <v>224</v>
      </c>
      <c r="H108" s="43">
        <f t="shared" si="283"/>
        <v>11.200000000000001</v>
      </c>
      <c r="I108" s="44">
        <f t="shared" si="284"/>
        <v>0</v>
      </c>
      <c r="J108" s="54">
        <v>0</v>
      </c>
      <c r="K108" s="41">
        <f t="shared" si="285"/>
        <v>0</v>
      </c>
      <c r="L108" s="46">
        <f t="shared" si="286"/>
        <v>0</v>
      </c>
      <c r="M108" s="54">
        <v>0</v>
      </c>
      <c r="N108" s="43">
        <f t="shared" si="287"/>
        <v>0</v>
      </c>
      <c r="O108" s="47">
        <f t="shared" si="296"/>
        <v>11</v>
      </c>
      <c r="P108" s="45" t="s">
        <v>89</v>
      </c>
      <c r="Q108" s="48">
        <f t="shared" si="288"/>
        <v>21.153846153846153</v>
      </c>
      <c r="R108" s="49">
        <f t="shared" si="297"/>
        <v>11</v>
      </c>
      <c r="S108" s="45" t="s">
        <v>89</v>
      </c>
      <c r="T108" s="43">
        <f t="shared" si="289"/>
        <v>61.111111111111114</v>
      </c>
      <c r="U108" s="44">
        <f t="shared" si="290"/>
        <v>0</v>
      </c>
      <c r="V108" s="50">
        <v>0</v>
      </c>
      <c r="W108" s="51">
        <f t="shared" si="291"/>
        <v>0.2</v>
      </c>
      <c r="X108" s="45">
        <v>1</v>
      </c>
      <c r="Y108" s="52">
        <f t="shared" si="292"/>
        <v>2</v>
      </c>
      <c r="Z108" s="53">
        <f t="shared" si="298"/>
        <v>0</v>
      </c>
      <c r="AA108" s="98">
        <v>0</v>
      </c>
      <c r="AB108" s="95">
        <f t="shared" si="293"/>
        <v>0</v>
      </c>
      <c r="AE108" s="30"/>
      <c r="AF108" s="30"/>
      <c r="AG108" s="30"/>
      <c r="AH108" s="30"/>
      <c r="AI108" s="30"/>
      <c r="AJ108" s="30"/>
      <c r="AK108" s="30"/>
      <c r="AL108" s="30"/>
      <c r="AM108" s="30"/>
    </row>
    <row r="109" spans="1:39" x14ac:dyDescent="0.3">
      <c r="A109" s="129" t="s">
        <v>90</v>
      </c>
      <c r="B109" s="130">
        <v>180</v>
      </c>
      <c r="C109" s="131">
        <f t="shared" si="294"/>
        <v>198.33333333333334</v>
      </c>
      <c r="D109" s="54">
        <f t="shared" si="280"/>
        <v>357</v>
      </c>
      <c r="E109" s="41">
        <f t="shared" si="281"/>
        <v>4.25</v>
      </c>
      <c r="F109" s="42">
        <f t="shared" si="295"/>
        <v>46.666666666666664</v>
      </c>
      <c r="G109" s="54">
        <f t="shared" si="282"/>
        <v>84</v>
      </c>
      <c r="H109" s="43">
        <f t="shared" si="283"/>
        <v>4.2</v>
      </c>
      <c r="I109" s="44">
        <f t="shared" si="284"/>
        <v>0</v>
      </c>
      <c r="J109" s="54">
        <v>0</v>
      </c>
      <c r="K109" s="41">
        <f t="shared" si="285"/>
        <v>0</v>
      </c>
      <c r="L109" s="46">
        <f t="shared" si="286"/>
        <v>0</v>
      </c>
      <c r="M109" s="54">
        <v>0</v>
      </c>
      <c r="N109" s="43">
        <f t="shared" si="287"/>
        <v>0</v>
      </c>
      <c r="O109" s="47">
        <f t="shared" si="296"/>
        <v>11.111111111111111</v>
      </c>
      <c r="P109" s="45">
        <v>20</v>
      </c>
      <c r="Q109" s="48">
        <f t="shared" si="288"/>
        <v>7.6923076923076925</v>
      </c>
      <c r="R109" s="49">
        <f t="shared" si="297"/>
        <v>11.111111111111111</v>
      </c>
      <c r="S109" s="45">
        <v>20</v>
      </c>
      <c r="T109" s="43">
        <f t="shared" si="289"/>
        <v>22.222222222222221</v>
      </c>
      <c r="U109" s="44">
        <f t="shared" si="290"/>
        <v>0</v>
      </c>
      <c r="V109" s="50">
        <v>0</v>
      </c>
      <c r="W109" s="51">
        <f t="shared" si="291"/>
        <v>0.55555555555555558</v>
      </c>
      <c r="X109" s="45">
        <v>1</v>
      </c>
      <c r="Y109" s="52">
        <f t="shared" si="292"/>
        <v>2</v>
      </c>
      <c r="Z109" s="53">
        <f t="shared" si="298"/>
        <v>0</v>
      </c>
      <c r="AA109" s="98">
        <v>0</v>
      </c>
      <c r="AB109" s="95">
        <f t="shared" si="293"/>
        <v>0</v>
      </c>
      <c r="AE109" s="30"/>
      <c r="AF109" s="30"/>
      <c r="AG109" s="30"/>
      <c r="AH109" s="30"/>
      <c r="AI109" s="30"/>
      <c r="AJ109" s="30"/>
      <c r="AK109" s="30"/>
      <c r="AL109" s="30"/>
      <c r="AM109" s="30"/>
    </row>
    <row r="110" spans="1:39" x14ac:dyDescent="0.3">
      <c r="A110" s="129" t="s">
        <v>91</v>
      </c>
      <c r="B110" s="130">
        <v>250</v>
      </c>
      <c r="C110" s="131">
        <f t="shared" si="294"/>
        <v>204</v>
      </c>
      <c r="D110" s="54">
        <f t="shared" si="280"/>
        <v>510</v>
      </c>
      <c r="E110" s="41">
        <f t="shared" si="281"/>
        <v>6.0714285714285712</v>
      </c>
      <c r="F110" s="42">
        <f t="shared" si="295"/>
        <v>48</v>
      </c>
      <c r="G110" s="54">
        <f t="shared" si="282"/>
        <v>120</v>
      </c>
      <c r="H110" s="43">
        <f t="shared" si="283"/>
        <v>6</v>
      </c>
      <c r="I110" s="44">
        <f t="shared" si="284"/>
        <v>0</v>
      </c>
      <c r="J110" s="54">
        <v>0</v>
      </c>
      <c r="K110" s="41">
        <f t="shared" si="285"/>
        <v>0</v>
      </c>
      <c r="L110" s="46">
        <f t="shared" si="286"/>
        <v>0</v>
      </c>
      <c r="M110" s="54">
        <v>0</v>
      </c>
      <c r="N110" s="43">
        <f t="shared" si="287"/>
        <v>0</v>
      </c>
      <c r="O110" s="47">
        <f t="shared" si="296"/>
        <v>11.600000000000001</v>
      </c>
      <c r="P110" s="45" t="s">
        <v>92</v>
      </c>
      <c r="Q110" s="48">
        <f t="shared" si="288"/>
        <v>11.153846153846155</v>
      </c>
      <c r="R110" s="49">
        <f t="shared" si="297"/>
        <v>11.200000000000001</v>
      </c>
      <c r="S110" s="45" t="s">
        <v>87</v>
      </c>
      <c r="T110" s="43">
        <f t="shared" si="289"/>
        <v>31.111111111111111</v>
      </c>
      <c r="U110" s="44">
        <f t="shared" si="290"/>
        <v>0</v>
      </c>
      <c r="V110" s="50">
        <v>0</v>
      </c>
      <c r="W110" s="51">
        <f t="shared" si="291"/>
        <v>0.4</v>
      </c>
      <c r="X110" s="45">
        <v>1</v>
      </c>
      <c r="Y110" s="52">
        <f t="shared" si="292"/>
        <v>2</v>
      </c>
      <c r="Z110" s="53">
        <f t="shared" si="298"/>
        <v>0</v>
      </c>
      <c r="AA110" s="98">
        <v>0</v>
      </c>
      <c r="AB110" s="95">
        <f t="shared" si="293"/>
        <v>0</v>
      </c>
      <c r="AE110" s="30"/>
      <c r="AF110" s="30"/>
      <c r="AG110" s="30"/>
      <c r="AH110" s="30"/>
      <c r="AI110" s="30"/>
      <c r="AJ110" s="30"/>
      <c r="AK110" s="30"/>
      <c r="AL110" s="30"/>
      <c r="AM110" s="30"/>
    </row>
    <row r="111" spans="1:39" x14ac:dyDescent="0.3">
      <c r="A111" s="129" t="s">
        <v>93</v>
      </c>
      <c r="B111" s="130">
        <v>500</v>
      </c>
      <c r="C111" s="131">
        <f t="shared" si="294"/>
        <v>200.59999999999997</v>
      </c>
      <c r="D111" s="54">
        <f t="shared" si="280"/>
        <v>1003</v>
      </c>
      <c r="E111" s="41">
        <f t="shared" si="281"/>
        <v>11.94047619047619</v>
      </c>
      <c r="F111" s="42">
        <f t="shared" si="295"/>
        <v>47.199999999999996</v>
      </c>
      <c r="G111" s="54">
        <f t="shared" si="282"/>
        <v>236</v>
      </c>
      <c r="H111" s="43">
        <f t="shared" si="283"/>
        <v>11.799999999999999</v>
      </c>
      <c r="I111" s="44">
        <f t="shared" si="284"/>
        <v>0</v>
      </c>
      <c r="J111" s="54">
        <v>0</v>
      </c>
      <c r="K111" s="41">
        <f t="shared" si="285"/>
        <v>0</v>
      </c>
      <c r="L111" s="46">
        <f t="shared" si="286"/>
        <v>0</v>
      </c>
      <c r="M111" s="54">
        <v>0</v>
      </c>
      <c r="N111" s="43">
        <f t="shared" si="287"/>
        <v>0</v>
      </c>
      <c r="O111" s="47">
        <f t="shared" si="296"/>
        <v>11.4</v>
      </c>
      <c r="P111" s="45" t="s">
        <v>94</v>
      </c>
      <c r="Q111" s="48">
        <f t="shared" si="288"/>
        <v>21.923076923076923</v>
      </c>
      <c r="R111" s="49">
        <f t="shared" si="297"/>
        <v>8.7999999999999989</v>
      </c>
      <c r="S111" s="45" t="s">
        <v>95</v>
      </c>
      <c r="T111" s="43">
        <f t="shared" si="289"/>
        <v>48.888888888888886</v>
      </c>
      <c r="U111" s="44">
        <f t="shared" si="290"/>
        <v>0</v>
      </c>
      <c r="V111" s="50">
        <v>0</v>
      </c>
      <c r="W111" s="51">
        <f t="shared" si="291"/>
        <v>0.4</v>
      </c>
      <c r="X111" s="45">
        <v>2</v>
      </c>
      <c r="Y111" s="52">
        <f t="shared" si="292"/>
        <v>4</v>
      </c>
      <c r="Z111" s="53">
        <f t="shared" si="298"/>
        <v>0</v>
      </c>
      <c r="AA111" s="98">
        <v>0</v>
      </c>
      <c r="AB111" s="95">
        <f t="shared" si="293"/>
        <v>0</v>
      </c>
      <c r="AE111" s="30"/>
      <c r="AF111" s="30"/>
      <c r="AG111" s="30"/>
      <c r="AH111" s="30"/>
      <c r="AI111" s="30"/>
      <c r="AJ111" s="30"/>
      <c r="AK111" s="30"/>
      <c r="AL111" s="30"/>
      <c r="AM111" s="30"/>
    </row>
    <row r="112" spans="1:39" x14ac:dyDescent="0.3">
      <c r="A112" s="129" t="s">
        <v>127</v>
      </c>
      <c r="B112" s="130">
        <v>180</v>
      </c>
      <c r="C112" s="131">
        <v>196</v>
      </c>
      <c r="D112" s="54">
        <f t="shared" ref="D112:D114" si="299">IF(AND(J112&lt;&gt;"",P112&lt;&gt;"",X112&lt;&gt;"",V112&lt;&gt;""),(P112+X112)*17+(J112*37)+(V112*8),"not complete")</f>
        <v>343.4</v>
      </c>
      <c r="E112" s="41">
        <f t="shared" ref="E112:E114" si="300">+(D112/$E$6)*100</f>
        <v>4.0880952380952378</v>
      </c>
      <c r="F112" s="42">
        <v>46</v>
      </c>
      <c r="G112" s="54">
        <f t="shared" ref="G112:G114" si="301">IF(AND(J112&lt;&gt;"",P112&lt;&gt;"",X112&lt;&gt;"",V112&lt;&gt;""),(P112+X112)*4+(J112*9)+(V112*2),"not complete")</f>
        <v>80.8</v>
      </c>
      <c r="H112" s="43">
        <f t="shared" ref="H112:H114" si="302">+(G112/$H$6)*100</f>
        <v>4.04</v>
      </c>
      <c r="I112" s="44">
        <f t="shared" si="284"/>
        <v>0</v>
      </c>
      <c r="J112" s="54">
        <v>0</v>
      </c>
      <c r="K112" s="41">
        <f t="shared" ref="K112:K114" si="303">+(J112/$K$6)*100</f>
        <v>0</v>
      </c>
      <c r="L112" s="46">
        <f t="shared" si="286"/>
        <v>0</v>
      </c>
      <c r="M112" s="54">
        <v>0</v>
      </c>
      <c r="N112" s="43">
        <f t="shared" ref="N112:N114" si="304">+(M112/$N$6)*100</f>
        <v>0</v>
      </c>
      <c r="O112" s="47">
        <f t="shared" si="296"/>
        <v>11.222222222222221</v>
      </c>
      <c r="P112" s="45">
        <v>20.2</v>
      </c>
      <c r="Q112" s="48">
        <f t="shared" ref="Q112:Q114" si="305">+(P112/$Q$6)*100</f>
        <v>7.7692307692307683</v>
      </c>
      <c r="R112" s="49">
        <f t="shared" si="297"/>
        <v>11.222222222222221</v>
      </c>
      <c r="S112" s="45">
        <v>20.2</v>
      </c>
      <c r="T112" s="43">
        <f t="shared" ref="T112:T114" si="306">+(S112/$T$6)*100</f>
        <v>22.444444444444443</v>
      </c>
      <c r="U112" s="44">
        <f t="shared" si="290"/>
        <v>0</v>
      </c>
      <c r="V112" s="50">
        <v>0</v>
      </c>
      <c r="W112" s="51">
        <f t="shared" si="291"/>
        <v>0</v>
      </c>
      <c r="X112" s="45">
        <v>0</v>
      </c>
      <c r="Y112" s="52">
        <f t="shared" ref="Y112:Y114" si="307">+(X112/$Y$6)*100</f>
        <v>0</v>
      </c>
      <c r="Z112" s="53">
        <f t="shared" si="298"/>
        <v>0</v>
      </c>
      <c r="AA112" s="98">
        <v>0</v>
      </c>
      <c r="AB112" s="95">
        <f t="shared" ref="AB112:AB114" si="308">(AA112/$AB$6)*100</f>
        <v>0</v>
      </c>
      <c r="AE112" s="30"/>
      <c r="AF112" s="30"/>
      <c r="AG112" s="30"/>
      <c r="AH112" s="30"/>
      <c r="AI112" s="30"/>
      <c r="AJ112" s="30"/>
      <c r="AK112" s="30"/>
      <c r="AL112" s="30"/>
      <c r="AM112" s="30"/>
    </row>
    <row r="113" spans="1:39" x14ac:dyDescent="0.3">
      <c r="A113" s="129" t="s">
        <v>128</v>
      </c>
      <c r="B113" s="130">
        <v>250</v>
      </c>
      <c r="C113" s="131">
        <v>196</v>
      </c>
      <c r="D113" s="54">
        <f t="shared" si="299"/>
        <v>476</v>
      </c>
      <c r="E113" s="41">
        <f t="shared" si="300"/>
        <v>5.6666666666666661</v>
      </c>
      <c r="F113" s="42">
        <v>46</v>
      </c>
      <c r="G113" s="54">
        <f t="shared" si="301"/>
        <v>112</v>
      </c>
      <c r="H113" s="43">
        <f t="shared" si="302"/>
        <v>5.6000000000000005</v>
      </c>
      <c r="I113" s="44">
        <f t="shared" si="284"/>
        <v>0</v>
      </c>
      <c r="J113" s="54">
        <v>0</v>
      </c>
      <c r="K113" s="41">
        <f t="shared" si="303"/>
        <v>0</v>
      </c>
      <c r="L113" s="46">
        <f t="shared" si="286"/>
        <v>0</v>
      </c>
      <c r="M113" s="54">
        <v>0</v>
      </c>
      <c r="N113" s="43">
        <f t="shared" si="304"/>
        <v>0</v>
      </c>
      <c r="O113" s="47">
        <f t="shared" si="296"/>
        <v>11.200000000000001</v>
      </c>
      <c r="P113" s="45">
        <v>28</v>
      </c>
      <c r="Q113" s="48">
        <f t="shared" si="305"/>
        <v>10.76923076923077</v>
      </c>
      <c r="R113" s="49">
        <f t="shared" si="297"/>
        <v>11.200000000000001</v>
      </c>
      <c r="S113" s="45" t="s">
        <v>87</v>
      </c>
      <c r="T113" s="43">
        <f t="shared" si="306"/>
        <v>31.111111111111111</v>
      </c>
      <c r="U113" s="44">
        <f t="shared" si="290"/>
        <v>0</v>
      </c>
      <c r="V113" s="50">
        <v>0</v>
      </c>
      <c r="W113" s="51">
        <f t="shared" si="291"/>
        <v>0</v>
      </c>
      <c r="X113" s="45">
        <v>0</v>
      </c>
      <c r="Y113" s="52">
        <f t="shared" si="307"/>
        <v>0</v>
      </c>
      <c r="Z113" s="53">
        <f t="shared" si="298"/>
        <v>0</v>
      </c>
      <c r="AA113" s="98">
        <v>0</v>
      </c>
      <c r="AB113" s="95">
        <f t="shared" si="308"/>
        <v>0</v>
      </c>
      <c r="AE113" s="30"/>
      <c r="AF113" s="30"/>
      <c r="AG113" s="30"/>
      <c r="AH113" s="30"/>
      <c r="AI113" s="30"/>
      <c r="AJ113" s="30"/>
      <c r="AK113" s="30"/>
      <c r="AL113" s="30"/>
      <c r="AM113" s="30"/>
    </row>
    <row r="114" spans="1:39" x14ac:dyDescent="0.3">
      <c r="A114" s="129" t="s">
        <v>129</v>
      </c>
      <c r="B114" s="130">
        <v>500</v>
      </c>
      <c r="C114" s="131">
        <v>196</v>
      </c>
      <c r="D114" s="54">
        <f t="shared" si="299"/>
        <v>952</v>
      </c>
      <c r="E114" s="41">
        <f t="shared" si="300"/>
        <v>11.333333333333332</v>
      </c>
      <c r="F114" s="42">
        <v>46</v>
      </c>
      <c r="G114" s="54">
        <f t="shared" si="301"/>
        <v>224</v>
      </c>
      <c r="H114" s="43">
        <f t="shared" si="302"/>
        <v>11.200000000000001</v>
      </c>
      <c r="I114" s="44">
        <f t="shared" si="284"/>
        <v>0</v>
      </c>
      <c r="J114" s="54">
        <v>0</v>
      </c>
      <c r="K114" s="41">
        <f t="shared" si="303"/>
        <v>0</v>
      </c>
      <c r="L114" s="46">
        <f t="shared" si="286"/>
        <v>0</v>
      </c>
      <c r="M114" s="54">
        <v>0</v>
      </c>
      <c r="N114" s="43">
        <f t="shared" si="304"/>
        <v>0</v>
      </c>
      <c r="O114" s="47">
        <f t="shared" si="296"/>
        <v>11.200000000000001</v>
      </c>
      <c r="P114" s="45">
        <v>56</v>
      </c>
      <c r="Q114" s="48">
        <f t="shared" si="305"/>
        <v>21.53846153846154</v>
      </c>
      <c r="R114" s="49">
        <f t="shared" si="297"/>
        <v>11.200000000000001</v>
      </c>
      <c r="S114" s="45">
        <v>56</v>
      </c>
      <c r="T114" s="43">
        <f t="shared" si="306"/>
        <v>62.222222222222221</v>
      </c>
      <c r="U114" s="44">
        <f t="shared" si="290"/>
        <v>0</v>
      </c>
      <c r="V114" s="50">
        <v>0</v>
      </c>
      <c r="W114" s="51">
        <f t="shared" si="291"/>
        <v>0</v>
      </c>
      <c r="X114" s="45">
        <v>0</v>
      </c>
      <c r="Y114" s="52">
        <f t="shared" si="307"/>
        <v>0</v>
      </c>
      <c r="Z114" s="53">
        <f t="shared" si="298"/>
        <v>0</v>
      </c>
      <c r="AA114" s="98">
        <v>0</v>
      </c>
      <c r="AB114" s="95">
        <f t="shared" si="308"/>
        <v>0</v>
      </c>
      <c r="AE114" s="30"/>
      <c r="AF114" s="30"/>
      <c r="AG114" s="30"/>
      <c r="AH114" s="30"/>
      <c r="AI114" s="30"/>
      <c r="AJ114" s="30"/>
      <c r="AK114" s="30"/>
      <c r="AL114" s="30"/>
      <c r="AM114" s="30"/>
    </row>
    <row r="115" spans="1:39" x14ac:dyDescent="0.3">
      <c r="A115" s="129" t="s">
        <v>96</v>
      </c>
      <c r="B115" s="130">
        <v>250</v>
      </c>
      <c r="C115" s="131">
        <f>D115/B115*100</f>
        <v>78.570999999999998</v>
      </c>
      <c r="D115" s="54">
        <f t="shared" si="280"/>
        <v>196.42750000000001</v>
      </c>
      <c r="E115" s="41">
        <f t="shared" si="281"/>
        <v>2.3384226190476189</v>
      </c>
      <c r="F115" s="42">
        <f>G115/B115*100</f>
        <v>18.490000000000002</v>
      </c>
      <c r="G115" s="54">
        <f t="shared" si="282"/>
        <v>46.225000000000001</v>
      </c>
      <c r="H115" s="43">
        <f t="shared" si="283"/>
        <v>2.3112500000000002</v>
      </c>
      <c r="I115" s="146">
        <v>0</v>
      </c>
      <c r="J115" s="147">
        <f>250*I115/100</f>
        <v>0</v>
      </c>
      <c r="K115" s="148">
        <f t="shared" si="285"/>
        <v>0</v>
      </c>
      <c r="L115" s="146">
        <v>2.04E-4</v>
      </c>
      <c r="M115" s="147">
        <f>250*L115/100</f>
        <v>5.0999999999999993E-4</v>
      </c>
      <c r="N115" s="149">
        <f t="shared" si="287"/>
        <v>2.5499999999999997E-3</v>
      </c>
      <c r="O115" s="146">
        <v>4.59</v>
      </c>
      <c r="P115" s="147">
        <f>250*O115/100</f>
        <v>11.475</v>
      </c>
      <c r="Q115" s="150">
        <f t="shared" si="288"/>
        <v>4.4134615384615383</v>
      </c>
      <c r="R115" s="146">
        <v>4.51</v>
      </c>
      <c r="S115" s="147">
        <f>250*R115/100</f>
        <v>11.275</v>
      </c>
      <c r="T115" s="149">
        <f t="shared" si="289"/>
        <v>12.527777777777779</v>
      </c>
      <c r="U115" s="146">
        <v>2.3E-2</v>
      </c>
      <c r="V115" s="147">
        <f>250*U115/100</f>
        <v>5.7500000000000002E-2</v>
      </c>
      <c r="W115" s="146">
        <v>2.1000000000000001E-2</v>
      </c>
      <c r="X115" s="147">
        <f>250*W115/100</f>
        <v>5.2499999999999998E-2</v>
      </c>
      <c r="Y115" s="151">
        <f t="shared" si="292"/>
        <v>0.105</v>
      </c>
      <c r="Z115" s="146">
        <v>2.5999999999999999E-2</v>
      </c>
      <c r="AA115" s="152">
        <f>250*Z115/100</f>
        <v>6.5000000000000002E-2</v>
      </c>
      <c r="AB115" s="95">
        <f t="shared" si="293"/>
        <v>1.0833333333333335</v>
      </c>
      <c r="AE115" s="30"/>
      <c r="AF115" s="30"/>
      <c r="AG115" s="30"/>
      <c r="AH115" s="30"/>
      <c r="AI115" s="30"/>
      <c r="AJ115" s="30"/>
      <c r="AK115" s="30"/>
      <c r="AL115" s="30"/>
      <c r="AM115" s="30"/>
    </row>
    <row r="116" spans="1:39" x14ac:dyDescent="0.3">
      <c r="A116" s="129" t="s">
        <v>97</v>
      </c>
      <c r="B116" s="130">
        <v>400</v>
      </c>
      <c r="C116" s="131">
        <f>D116/B116*100</f>
        <v>78.570999999999998</v>
      </c>
      <c r="D116" s="54">
        <f t="shared" si="280"/>
        <v>314.28399999999999</v>
      </c>
      <c r="E116" s="41">
        <f t="shared" si="281"/>
        <v>3.7414761904761904</v>
      </c>
      <c r="F116" s="42">
        <f>G116/B116*100</f>
        <v>18.489999999999998</v>
      </c>
      <c r="G116" s="54">
        <f t="shared" si="282"/>
        <v>73.959999999999994</v>
      </c>
      <c r="H116" s="43">
        <f t="shared" si="283"/>
        <v>3.698</v>
      </c>
      <c r="I116" s="146">
        <v>0</v>
      </c>
      <c r="J116" s="147">
        <f>400*I116/100</f>
        <v>0</v>
      </c>
      <c r="K116" s="148">
        <f t="shared" si="285"/>
        <v>0</v>
      </c>
      <c r="L116" s="146">
        <v>0</v>
      </c>
      <c r="M116" s="147">
        <f>400*L116/100</f>
        <v>0</v>
      </c>
      <c r="N116" s="149">
        <f t="shared" si="287"/>
        <v>0</v>
      </c>
      <c r="O116" s="146">
        <v>4.59</v>
      </c>
      <c r="P116" s="147">
        <f>400*O116/100</f>
        <v>18.36</v>
      </c>
      <c r="Q116" s="150">
        <f t="shared" si="288"/>
        <v>7.0615384615384604</v>
      </c>
      <c r="R116" s="146">
        <v>4.51</v>
      </c>
      <c r="S116" s="147">
        <f>400*R116/100</f>
        <v>18.04</v>
      </c>
      <c r="T116" s="149">
        <f t="shared" si="289"/>
        <v>20.044444444444444</v>
      </c>
      <c r="U116" s="146">
        <v>2.3E-2</v>
      </c>
      <c r="V116" s="147">
        <f>400*U116/100</f>
        <v>9.1999999999999998E-2</v>
      </c>
      <c r="W116" s="146">
        <v>2.1000000000000001E-2</v>
      </c>
      <c r="X116" s="147">
        <f>400*W116/100</f>
        <v>8.4000000000000005E-2</v>
      </c>
      <c r="Y116" s="151">
        <f t="shared" si="292"/>
        <v>0.16800000000000001</v>
      </c>
      <c r="Z116" s="146">
        <v>0</v>
      </c>
      <c r="AA116" s="152">
        <f>400*Z116/100</f>
        <v>0</v>
      </c>
      <c r="AB116" s="95">
        <f t="shared" si="293"/>
        <v>0</v>
      </c>
      <c r="AE116" s="30"/>
      <c r="AF116" s="30"/>
      <c r="AG116" s="30"/>
      <c r="AH116" s="30"/>
      <c r="AI116" s="30"/>
      <c r="AJ116" s="30"/>
      <c r="AK116" s="30"/>
      <c r="AL116" s="30"/>
      <c r="AM116" s="30"/>
    </row>
    <row r="117" spans="1:39" x14ac:dyDescent="0.3">
      <c r="A117" s="129" t="s">
        <v>98</v>
      </c>
      <c r="B117" s="130">
        <v>500</v>
      </c>
      <c r="C117" s="131">
        <f>D117/B117*100</f>
        <v>78.570999999999998</v>
      </c>
      <c r="D117" s="54">
        <f t="shared" si="280"/>
        <v>392.85500000000002</v>
      </c>
      <c r="E117" s="41">
        <f t="shared" si="281"/>
        <v>4.6768452380952379</v>
      </c>
      <c r="F117" s="42">
        <f>G117/B117*100</f>
        <v>18.490000000000002</v>
      </c>
      <c r="G117" s="54">
        <f t="shared" si="282"/>
        <v>92.45</v>
      </c>
      <c r="H117" s="43">
        <f t="shared" si="283"/>
        <v>4.6225000000000005</v>
      </c>
      <c r="I117" s="146">
        <v>0</v>
      </c>
      <c r="J117" s="147">
        <f>500*I117/100</f>
        <v>0</v>
      </c>
      <c r="K117" s="148">
        <f t="shared" si="285"/>
        <v>0</v>
      </c>
      <c r="L117" s="146">
        <v>0</v>
      </c>
      <c r="M117" s="147">
        <f>500*L117/100</f>
        <v>0</v>
      </c>
      <c r="N117" s="149">
        <f t="shared" si="287"/>
        <v>0</v>
      </c>
      <c r="O117" s="146">
        <v>4.59</v>
      </c>
      <c r="P117" s="147">
        <f>500*O117/100</f>
        <v>22.95</v>
      </c>
      <c r="Q117" s="150">
        <f t="shared" si="288"/>
        <v>8.8269230769230766</v>
      </c>
      <c r="R117" s="146">
        <v>4.51</v>
      </c>
      <c r="S117" s="147">
        <f>500*R117/100</f>
        <v>22.55</v>
      </c>
      <c r="T117" s="149">
        <f t="shared" si="289"/>
        <v>25.055555555555557</v>
      </c>
      <c r="U117" s="146">
        <v>2.3E-2</v>
      </c>
      <c r="V117" s="147">
        <f>500*U117/100</f>
        <v>0.115</v>
      </c>
      <c r="W117" s="146">
        <v>2.1000000000000001E-2</v>
      </c>
      <c r="X117" s="147">
        <f>500*W117/100</f>
        <v>0.105</v>
      </c>
      <c r="Y117" s="151">
        <f t="shared" si="292"/>
        <v>0.21</v>
      </c>
      <c r="Z117" s="146">
        <v>0</v>
      </c>
      <c r="AA117" s="152">
        <f>500*Z117/100</f>
        <v>0</v>
      </c>
      <c r="AB117" s="95">
        <f t="shared" si="293"/>
        <v>0</v>
      </c>
      <c r="AE117" s="30"/>
      <c r="AF117" s="30"/>
      <c r="AG117" s="30"/>
      <c r="AH117" s="30"/>
      <c r="AI117" s="30"/>
      <c r="AJ117" s="30"/>
      <c r="AK117" s="30"/>
      <c r="AL117" s="30"/>
      <c r="AM117" s="30"/>
    </row>
    <row r="118" spans="1:39" x14ac:dyDescent="0.3">
      <c r="A118" s="108"/>
      <c r="B118" s="109"/>
      <c r="C118" s="77"/>
      <c r="D118" s="3"/>
      <c r="E118" s="78"/>
      <c r="F118" s="3"/>
      <c r="G118" s="76"/>
      <c r="H118" s="76"/>
      <c r="I118" s="72"/>
      <c r="J118" s="76"/>
      <c r="K118" s="74"/>
      <c r="L118" s="76"/>
      <c r="M118" s="73"/>
      <c r="N118" s="76"/>
      <c r="O118" s="72"/>
      <c r="P118" s="76"/>
      <c r="Q118" s="74"/>
      <c r="R118" s="76"/>
      <c r="S118" s="76"/>
      <c r="T118" s="76"/>
      <c r="U118" s="72"/>
      <c r="V118" s="74"/>
      <c r="W118" s="76"/>
      <c r="X118" s="76"/>
      <c r="Y118" s="76"/>
      <c r="Z118" s="72"/>
      <c r="AA118" s="107"/>
      <c r="AB118" s="74"/>
    </row>
    <row r="119" spans="1:39" x14ac:dyDescent="0.3">
      <c r="A119" s="108" t="s">
        <v>99</v>
      </c>
      <c r="B119" s="109"/>
      <c r="C119" s="77"/>
      <c r="D119" s="3"/>
      <c r="E119" s="78"/>
      <c r="F119" s="3"/>
      <c r="G119" s="76"/>
      <c r="H119" s="76"/>
      <c r="I119" s="72"/>
      <c r="J119" s="76"/>
      <c r="K119" s="74"/>
      <c r="L119" s="76"/>
      <c r="M119" s="73"/>
      <c r="N119" s="76"/>
      <c r="O119" s="72"/>
      <c r="P119" s="76"/>
      <c r="Q119" s="74"/>
      <c r="R119" s="76"/>
      <c r="S119" s="76"/>
      <c r="T119" s="76"/>
      <c r="U119" s="72"/>
      <c r="V119" s="74"/>
      <c r="W119" s="76"/>
      <c r="X119" s="76"/>
      <c r="Y119" s="76"/>
      <c r="Z119" s="72"/>
      <c r="AA119" s="107"/>
      <c r="AB119" s="74"/>
    </row>
    <row r="120" spans="1:39" x14ac:dyDescent="0.3">
      <c r="A120" s="129" t="s">
        <v>135</v>
      </c>
      <c r="B120" s="130">
        <v>50</v>
      </c>
      <c r="C120" s="131">
        <f t="shared" ref="C120:C127" si="309">D120/B120*100</f>
        <v>11.899999999999999</v>
      </c>
      <c r="D120" s="54">
        <f t="shared" ref="D120:D127" si="310">IF(AND(J120&lt;&gt;"",P120&lt;&gt;"",X120&lt;&gt;"",V120&lt;&gt;""),(P120+X120)*17+(J120*37)+(V120*8),"not complete")</f>
        <v>5.9499999999999993</v>
      </c>
      <c r="E120" s="41">
        <f t="shared" ref="E120:E127" si="311">+(D120/$E$6)*100</f>
        <v>7.0833333333333331E-2</v>
      </c>
      <c r="F120" s="42">
        <f t="shared" ref="F120:F127" si="312">G120/B120*100</f>
        <v>2.8</v>
      </c>
      <c r="G120" s="54">
        <f t="shared" ref="G120:G127" si="313">IF(AND(J120&lt;&gt;"",P120&lt;&gt;"",X120&lt;&gt;"",V120&lt;&gt;""),(P120+X120)*4+(J120*9)+(V120*2),"not complete")</f>
        <v>1.4</v>
      </c>
      <c r="H120" s="43">
        <f t="shared" ref="H120:H127" si="314">+(G120/$H$6)*100</f>
        <v>6.9999999999999993E-2</v>
      </c>
      <c r="I120" s="44">
        <f t="shared" ref="I120:I127" si="315">J120/B120*100</f>
        <v>0</v>
      </c>
      <c r="J120" s="54">
        <v>0</v>
      </c>
      <c r="K120" s="41">
        <f t="shared" ref="K120:K127" si="316">+(J120/$K$6)*100</f>
        <v>0</v>
      </c>
      <c r="L120" s="46">
        <f t="shared" ref="L120:L127" si="317">M120/B120*100</f>
        <v>0</v>
      </c>
      <c r="M120" s="54">
        <v>0</v>
      </c>
      <c r="N120" s="43">
        <f t="shared" ref="N120:N127" si="318">+(M120/$N$6)*100</f>
        <v>0</v>
      </c>
      <c r="O120" s="44">
        <f t="shared" ref="O120:O127" si="319">P120/B120*100</f>
        <v>0.4</v>
      </c>
      <c r="P120" s="45">
        <v>0.2</v>
      </c>
      <c r="Q120" s="48">
        <f t="shared" ref="Q120:Q127" si="320">+(P120/$Q$6)*100</f>
        <v>7.6923076923076927E-2</v>
      </c>
      <c r="R120" s="49">
        <f t="shared" ref="R120:R127" si="321">S120/B120*100</f>
        <v>0.4</v>
      </c>
      <c r="S120" s="45">
        <v>0.2</v>
      </c>
      <c r="T120" s="43">
        <f t="shared" ref="T120:T127" si="322">+(S120/$T$6)*100</f>
        <v>0.22222222222222221</v>
      </c>
      <c r="U120" s="44">
        <f t="shared" ref="U120:U127" si="323">V120/B120*100</f>
        <v>0</v>
      </c>
      <c r="V120" s="50">
        <v>0</v>
      </c>
      <c r="W120" s="51">
        <f t="shared" ref="W120:W127" si="324">X120/B120*100</f>
        <v>0.3</v>
      </c>
      <c r="X120" s="45">
        <v>0.15</v>
      </c>
      <c r="Y120" s="52">
        <f t="shared" ref="Y120:Y127" si="325">+(X120/$Y$6)*100</f>
        <v>0.3</v>
      </c>
      <c r="Z120" s="53">
        <f t="shared" ref="Z120:Z127" si="326">AA120/B120*100</f>
        <v>4.0000000000000001E-3</v>
      </c>
      <c r="AA120" s="98">
        <v>2E-3</v>
      </c>
      <c r="AB120" s="95">
        <f t="shared" ref="AB120:AB127" si="327">(AA120/$AB$6)*100</f>
        <v>3.3333333333333333E-2</v>
      </c>
      <c r="AE120" s="30"/>
      <c r="AF120" s="30"/>
      <c r="AG120" s="30"/>
      <c r="AH120" s="30"/>
      <c r="AI120" s="30"/>
      <c r="AJ120" s="30"/>
      <c r="AK120" s="30"/>
      <c r="AL120" s="30"/>
      <c r="AM120" s="30"/>
    </row>
    <row r="121" spans="1:39" x14ac:dyDescent="0.3">
      <c r="A121" s="129" t="s">
        <v>100</v>
      </c>
      <c r="B121" s="130">
        <v>200</v>
      </c>
      <c r="C121" s="131">
        <f t="shared" si="309"/>
        <v>8.5</v>
      </c>
      <c r="D121" s="54">
        <f t="shared" si="310"/>
        <v>17</v>
      </c>
      <c r="E121" s="41">
        <f t="shared" si="311"/>
        <v>0.20238095238095236</v>
      </c>
      <c r="F121" s="42">
        <f t="shared" si="312"/>
        <v>2</v>
      </c>
      <c r="G121" s="54">
        <f t="shared" si="313"/>
        <v>4</v>
      </c>
      <c r="H121" s="43">
        <f t="shared" si="314"/>
        <v>0.2</v>
      </c>
      <c r="I121" s="44">
        <f t="shared" si="315"/>
        <v>0</v>
      </c>
      <c r="J121" s="54">
        <v>0</v>
      </c>
      <c r="K121" s="41">
        <f t="shared" si="316"/>
        <v>0</v>
      </c>
      <c r="L121" s="46">
        <f t="shared" si="317"/>
        <v>0</v>
      </c>
      <c r="M121" s="54">
        <v>0</v>
      </c>
      <c r="N121" s="43">
        <f t="shared" si="318"/>
        <v>0</v>
      </c>
      <c r="O121" s="44">
        <f t="shared" si="319"/>
        <v>0.3</v>
      </c>
      <c r="P121" s="45">
        <v>0.6</v>
      </c>
      <c r="Q121" s="48">
        <f t="shared" si="320"/>
        <v>0.23076923076923075</v>
      </c>
      <c r="R121" s="49">
        <f t="shared" si="321"/>
        <v>0.3</v>
      </c>
      <c r="S121" s="45">
        <v>0.6</v>
      </c>
      <c r="T121" s="43">
        <f t="shared" si="322"/>
        <v>0.66666666666666663</v>
      </c>
      <c r="U121" s="44">
        <f t="shared" si="323"/>
        <v>0</v>
      </c>
      <c r="V121" s="50">
        <v>0</v>
      </c>
      <c r="W121" s="51">
        <f t="shared" si="324"/>
        <v>0.2</v>
      </c>
      <c r="X121" s="45">
        <v>0.4</v>
      </c>
      <c r="Y121" s="52">
        <f t="shared" si="325"/>
        <v>0.8</v>
      </c>
      <c r="Z121" s="53">
        <f t="shared" si="326"/>
        <v>3.0000000000000001E-3</v>
      </c>
      <c r="AA121" s="98">
        <v>6.0000000000000001E-3</v>
      </c>
      <c r="AB121" s="95">
        <f t="shared" si="327"/>
        <v>0.1</v>
      </c>
      <c r="AE121" s="30"/>
      <c r="AF121" s="30"/>
      <c r="AG121" s="30"/>
      <c r="AH121" s="30"/>
      <c r="AI121" s="30"/>
      <c r="AJ121" s="30"/>
      <c r="AK121" s="30"/>
      <c r="AL121" s="30"/>
      <c r="AM121" s="30"/>
    </row>
    <row r="122" spans="1:39" x14ac:dyDescent="0.3">
      <c r="A122" s="129" t="s">
        <v>101</v>
      </c>
      <c r="B122" s="130">
        <v>300</v>
      </c>
      <c r="C122" s="131">
        <f t="shared" si="309"/>
        <v>8.5</v>
      </c>
      <c r="D122" s="54">
        <f t="shared" si="310"/>
        <v>25.5</v>
      </c>
      <c r="E122" s="41">
        <f t="shared" si="311"/>
        <v>0.30357142857142855</v>
      </c>
      <c r="F122" s="42">
        <f t="shared" si="312"/>
        <v>2</v>
      </c>
      <c r="G122" s="54">
        <f t="shared" si="313"/>
        <v>6</v>
      </c>
      <c r="H122" s="43">
        <f t="shared" si="314"/>
        <v>0.3</v>
      </c>
      <c r="I122" s="44">
        <f t="shared" si="315"/>
        <v>0</v>
      </c>
      <c r="J122" s="54">
        <v>0</v>
      </c>
      <c r="K122" s="41">
        <f t="shared" si="316"/>
        <v>0</v>
      </c>
      <c r="L122" s="46">
        <f t="shared" si="317"/>
        <v>0</v>
      </c>
      <c r="M122" s="54">
        <v>0</v>
      </c>
      <c r="N122" s="43">
        <f t="shared" si="318"/>
        <v>0</v>
      </c>
      <c r="O122" s="44">
        <f t="shared" si="319"/>
        <v>0.3</v>
      </c>
      <c r="P122" s="45">
        <v>0.9</v>
      </c>
      <c r="Q122" s="48">
        <f t="shared" si="320"/>
        <v>0.34615384615384615</v>
      </c>
      <c r="R122" s="49">
        <f t="shared" si="321"/>
        <v>0.3</v>
      </c>
      <c r="S122" s="45">
        <v>0.9</v>
      </c>
      <c r="T122" s="43">
        <f t="shared" si="322"/>
        <v>1</v>
      </c>
      <c r="U122" s="44">
        <f t="shared" si="323"/>
        <v>0</v>
      </c>
      <c r="V122" s="50">
        <v>0</v>
      </c>
      <c r="W122" s="51">
        <f t="shared" si="324"/>
        <v>0.2</v>
      </c>
      <c r="X122" s="45">
        <v>0.6</v>
      </c>
      <c r="Y122" s="52">
        <f t="shared" si="325"/>
        <v>1.2</v>
      </c>
      <c r="Z122" s="53">
        <f t="shared" si="326"/>
        <v>2.9999999999999996E-3</v>
      </c>
      <c r="AA122" s="98">
        <v>8.9999999999999993E-3</v>
      </c>
      <c r="AB122" s="95">
        <f t="shared" si="327"/>
        <v>0.15</v>
      </c>
      <c r="AE122" s="30"/>
      <c r="AF122" s="30"/>
      <c r="AG122" s="30"/>
      <c r="AH122" s="30"/>
      <c r="AI122" s="30"/>
      <c r="AJ122" s="30"/>
      <c r="AK122" s="30"/>
      <c r="AL122" s="30"/>
      <c r="AM122" s="30"/>
    </row>
    <row r="123" spans="1:39" x14ac:dyDescent="0.3">
      <c r="A123" s="129" t="s">
        <v>102</v>
      </c>
      <c r="B123" s="130">
        <v>200</v>
      </c>
      <c r="C123" s="131">
        <f t="shared" si="309"/>
        <v>69.460000000000008</v>
      </c>
      <c r="D123" s="54">
        <f t="shared" si="310"/>
        <v>138.92000000000002</v>
      </c>
      <c r="E123" s="41">
        <f t="shared" si="311"/>
        <v>1.6538095238095241</v>
      </c>
      <c r="F123" s="42">
        <f t="shared" si="312"/>
        <v>16.52</v>
      </c>
      <c r="G123" s="54">
        <f t="shared" si="313"/>
        <v>33.04</v>
      </c>
      <c r="H123" s="43">
        <f t="shared" si="314"/>
        <v>1.6519999999999999</v>
      </c>
      <c r="I123" s="44">
        <f t="shared" si="315"/>
        <v>0.6</v>
      </c>
      <c r="J123" s="54">
        <v>1.2</v>
      </c>
      <c r="K123" s="41">
        <f t="shared" si="316"/>
        <v>1.7142857142857144</v>
      </c>
      <c r="L123" s="46">
        <f t="shared" si="317"/>
        <v>0.38500000000000001</v>
      </c>
      <c r="M123" s="54">
        <v>0.77</v>
      </c>
      <c r="N123" s="43">
        <f t="shared" si="318"/>
        <v>3.85</v>
      </c>
      <c r="O123" s="47">
        <f t="shared" si="319"/>
        <v>1.6049999999999998</v>
      </c>
      <c r="P123" s="45">
        <v>3.21</v>
      </c>
      <c r="Q123" s="48">
        <f t="shared" si="320"/>
        <v>1.2346153846153844</v>
      </c>
      <c r="R123" s="49">
        <f t="shared" si="321"/>
        <v>1.6049999999999998</v>
      </c>
      <c r="S123" s="45">
        <v>3.21</v>
      </c>
      <c r="T123" s="43">
        <f t="shared" si="322"/>
        <v>3.5666666666666664</v>
      </c>
      <c r="U123" s="44">
        <f t="shared" si="323"/>
        <v>0</v>
      </c>
      <c r="V123" s="50">
        <v>0</v>
      </c>
      <c r="W123" s="51">
        <f t="shared" si="324"/>
        <v>1.175</v>
      </c>
      <c r="X123" s="45">
        <v>2.35</v>
      </c>
      <c r="Y123" s="52">
        <f t="shared" si="325"/>
        <v>4.7</v>
      </c>
      <c r="Z123" s="53">
        <f t="shared" si="326"/>
        <v>0.05</v>
      </c>
      <c r="AA123" s="98">
        <v>0.1</v>
      </c>
      <c r="AB123" s="95">
        <f t="shared" si="327"/>
        <v>1.6666666666666667</v>
      </c>
      <c r="AE123" s="30"/>
      <c r="AF123" s="30"/>
      <c r="AG123" s="30"/>
      <c r="AH123" s="30"/>
      <c r="AI123" s="30"/>
      <c r="AJ123" s="30"/>
      <c r="AK123" s="30"/>
      <c r="AL123" s="30"/>
      <c r="AM123" s="30"/>
    </row>
    <row r="124" spans="1:39" x14ac:dyDescent="0.3">
      <c r="A124" s="129" t="s">
        <v>103</v>
      </c>
      <c r="B124" s="130">
        <v>300</v>
      </c>
      <c r="C124" s="131">
        <f t="shared" si="309"/>
        <v>70.896666666666675</v>
      </c>
      <c r="D124" s="54">
        <f t="shared" si="310"/>
        <v>212.69000000000003</v>
      </c>
      <c r="E124" s="41">
        <f t="shared" si="311"/>
        <v>2.5320238095238099</v>
      </c>
      <c r="F124" s="42">
        <f t="shared" si="312"/>
        <v>16.86</v>
      </c>
      <c r="G124" s="54">
        <f t="shared" si="313"/>
        <v>50.58</v>
      </c>
      <c r="H124" s="43">
        <f t="shared" si="314"/>
        <v>2.5289999999999999</v>
      </c>
      <c r="I124" s="44">
        <f t="shared" si="315"/>
        <v>0.60666666666666669</v>
      </c>
      <c r="J124" s="54">
        <v>1.82</v>
      </c>
      <c r="K124" s="41">
        <f t="shared" si="316"/>
        <v>2.6</v>
      </c>
      <c r="L124" s="46">
        <f t="shared" si="317"/>
        <v>0.39333333333333331</v>
      </c>
      <c r="M124" s="54">
        <v>1.18</v>
      </c>
      <c r="N124" s="43">
        <f t="shared" si="318"/>
        <v>5.8999999999999995</v>
      </c>
      <c r="O124" s="47">
        <f t="shared" si="319"/>
        <v>1.6466666666666667</v>
      </c>
      <c r="P124" s="45">
        <v>4.9400000000000004</v>
      </c>
      <c r="Q124" s="48">
        <f t="shared" si="320"/>
        <v>1.9000000000000004</v>
      </c>
      <c r="R124" s="49">
        <f t="shared" si="321"/>
        <v>1.6466666666666667</v>
      </c>
      <c r="S124" s="45">
        <v>4.9400000000000004</v>
      </c>
      <c r="T124" s="43">
        <f t="shared" si="322"/>
        <v>5.4888888888888889</v>
      </c>
      <c r="U124" s="44">
        <f t="shared" si="323"/>
        <v>0</v>
      </c>
      <c r="V124" s="50">
        <v>0</v>
      </c>
      <c r="W124" s="51">
        <f t="shared" si="324"/>
        <v>1.2033333333333334</v>
      </c>
      <c r="X124" s="45">
        <v>3.61</v>
      </c>
      <c r="Y124" s="52">
        <f t="shared" si="325"/>
        <v>7.22</v>
      </c>
      <c r="Z124" s="53">
        <f t="shared" si="326"/>
        <v>5.2666666666666674E-2</v>
      </c>
      <c r="AA124" s="98">
        <v>0.158</v>
      </c>
      <c r="AB124" s="95">
        <f t="shared" si="327"/>
        <v>2.6333333333333333</v>
      </c>
      <c r="AE124" s="30"/>
      <c r="AF124" s="30"/>
      <c r="AG124" s="30"/>
      <c r="AH124" s="30"/>
      <c r="AI124" s="30"/>
      <c r="AJ124" s="30"/>
      <c r="AK124" s="30"/>
      <c r="AL124" s="30"/>
      <c r="AM124" s="30"/>
    </row>
    <row r="125" spans="1:39" x14ac:dyDescent="0.3">
      <c r="A125" s="129" t="s">
        <v>104</v>
      </c>
      <c r="B125" s="130">
        <v>300</v>
      </c>
      <c r="C125" s="131">
        <f t="shared" si="309"/>
        <v>87.24666666666667</v>
      </c>
      <c r="D125" s="54">
        <f t="shared" si="310"/>
        <v>261.74</v>
      </c>
      <c r="E125" s="41">
        <f t="shared" si="311"/>
        <v>3.1159523809523813</v>
      </c>
      <c r="F125" s="42">
        <f t="shared" si="312"/>
        <v>20.743333333333332</v>
      </c>
      <c r="G125" s="54">
        <f t="shared" si="313"/>
        <v>62.23</v>
      </c>
      <c r="H125" s="43">
        <f t="shared" si="314"/>
        <v>3.1114999999999995</v>
      </c>
      <c r="I125" s="44">
        <f t="shared" si="315"/>
        <v>0.73</v>
      </c>
      <c r="J125" s="54">
        <v>2.19</v>
      </c>
      <c r="K125" s="41">
        <f t="shared" si="316"/>
        <v>3.1285714285714286</v>
      </c>
      <c r="L125" s="46">
        <f t="shared" si="317"/>
        <v>0.48</v>
      </c>
      <c r="M125" s="54">
        <v>1.44</v>
      </c>
      <c r="N125" s="43">
        <f t="shared" si="318"/>
        <v>7.1999999999999993</v>
      </c>
      <c r="O125" s="47">
        <f t="shared" si="319"/>
        <v>2.06</v>
      </c>
      <c r="P125" s="45">
        <v>6.18</v>
      </c>
      <c r="Q125" s="48">
        <f t="shared" si="320"/>
        <v>2.3769230769230769</v>
      </c>
      <c r="R125" s="49">
        <f t="shared" si="321"/>
        <v>2.06</v>
      </c>
      <c r="S125" s="45">
        <v>6.18</v>
      </c>
      <c r="T125" s="43">
        <f t="shared" si="322"/>
        <v>6.8666666666666671</v>
      </c>
      <c r="U125" s="44">
        <f t="shared" si="323"/>
        <v>0</v>
      </c>
      <c r="V125" s="50">
        <v>0</v>
      </c>
      <c r="W125" s="51">
        <f t="shared" si="324"/>
        <v>1.4833333333333334</v>
      </c>
      <c r="X125" s="45">
        <v>4.45</v>
      </c>
      <c r="Y125" s="52">
        <f t="shared" si="325"/>
        <v>8.9</v>
      </c>
      <c r="Z125" s="53">
        <f t="shared" si="326"/>
        <v>0.06</v>
      </c>
      <c r="AA125" s="98">
        <v>0.18</v>
      </c>
      <c r="AB125" s="95">
        <f t="shared" si="327"/>
        <v>3</v>
      </c>
      <c r="AE125" s="30"/>
      <c r="AF125" s="30"/>
      <c r="AG125" s="30"/>
      <c r="AH125" s="30"/>
      <c r="AI125" s="30"/>
      <c r="AJ125" s="30"/>
      <c r="AK125" s="30"/>
      <c r="AL125" s="30"/>
      <c r="AM125" s="30"/>
    </row>
    <row r="126" spans="1:39" x14ac:dyDescent="0.3">
      <c r="A126" s="129" t="s">
        <v>105</v>
      </c>
      <c r="B126" s="130">
        <v>200</v>
      </c>
      <c r="C126" s="131">
        <f t="shared" si="309"/>
        <v>97.6</v>
      </c>
      <c r="D126" s="54">
        <f t="shared" si="310"/>
        <v>195.2</v>
      </c>
      <c r="E126" s="41">
        <f t="shared" si="311"/>
        <v>2.323809523809524</v>
      </c>
      <c r="F126" s="42">
        <f t="shared" si="312"/>
        <v>23.2</v>
      </c>
      <c r="G126" s="54">
        <f t="shared" si="313"/>
        <v>46.4</v>
      </c>
      <c r="H126" s="43">
        <f t="shared" si="314"/>
        <v>2.3199999999999998</v>
      </c>
      <c r="I126" s="44">
        <f t="shared" si="315"/>
        <v>0.8</v>
      </c>
      <c r="J126" s="54">
        <v>1.6</v>
      </c>
      <c r="K126" s="41">
        <f t="shared" si="316"/>
        <v>2.2857142857142856</v>
      </c>
      <c r="L126" s="46">
        <f t="shared" si="317"/>
        <v>0.55000000000000004</v>
      </c>
      <c r="M126" s="54">
        <v>1.1000000000000001</v>
      </c>
      <c r="N126" s="43">
        <f t="shared" si="318"/>
        <v>5.5000000000000009</v>
      </c>
      <c r="O126" s="47">
        <f t="shared" si="319"/>
        <v>2.2999999999999998</v>
      </c>
      <c r="P126" s="45">
        <v>4.5999999999999996</v>
      </c>
      <c r="Q126" s="48">
        <f t="shared" si="320"/>
        <v>1.7692307692307692</v>
      </c>
      <c r="R126" s="49">
        <f t="shared" si="321"/>
        <v>2.2999999999999998</v>
      </c>
      <c r="S126" s="45">
        <v>4.5999999999999996</v>
      </c>
      <c r="T126" s="43">
        <f t="shared" si="322"/>
        <v>5.1111111111111107</v>
      </c>
      <c r="U126" s="44">
        <f t="shared" si="323"/>
        <v>0</v>
      </c>
      <c r="V126" s="50">
        <v>0</v>
      </c>
      <c r="W126" s="51">
        <f t="shared" si="324"/>
        <v>1.7000000000000002</v>
      </c>
      <c r="X126" s="45">
        <v>3.4</v>
      </c>
      <c r="Y126" s="52">
        <f t="shared" si="325"/>
        <v>6.8000000000000007</v>
      </c>
      <c r="Z126" s="53">
        <f t="shared" si="326"/>
        <v>7.0000000000000007E-2</v>
      </c>
      <c r="AA126" s="98">
        <v>0.14000000000000001</v>
      </c>
      <c r="AB126" s="95">
        <f t="shared" si="327"/>
        <v>2.3333333333333335</v>
      </c>
      <c r="AE126" s="30"/>
      <c r="AF126" s="30"/>
      <c r="AG126" s="30"/>
      <c r="AH126" s="30"/>
      <c r="AI126" s="30"/>
      <c r="AJ126" s="30"/>
      <c r="AK126" s="30"/>
      <c r="AL126" s="30"/>
      <c r="AM126" s="30"/>
    </row>
    <row r="127" spans="1:39" x14ac:dyDescent="0.3">
      <c r="A127" s="129" t="s">
        <v>105</v>
      </c>
      <c r="B127" s="130">
        <v>300</v>
      </c>
      <c r="C127" s="131">
        <f t="shared" si="309"/>
        <v>91.266666666666652</v>
      </c>
      <c r="D127" s="54">
        <f t="shared" si="310"/>
        <v>273.79999999999995</v>
      </c>
      <c r="E127" s="41">
        <f t="shared" si="311"/>
        <v>3.2595238095238086</v>
      </c>
      <c r="F127" s="42">
        <f t="shared" si="312"/>
        <v>21.699999999999996</v>
      </c>
      <c r="G127" s="54">
        <f t="shared" si="313"/>
        <v>65.099999999999994</v>
      </c>
      <c r="H127" s="43">
        <f t="shared" si="314"/>
        <v>3.2549999999999994</v>
      </c>
      <c r="I127" s="44">
        <f t="shared" si="315"/>
        <v>0.76666666666666661</v>
      </c>
      <c r="J127" s="54">
        <v>2.2999999999999998</v>
      </c>
      <c r="K127" s="41">
        <f t="shared" si="316"/>
        <v>3.2857142857142856</v>
      </c>
      <c r="L127" s="46">
        <f t="shared" si="317"/>
        <v>0.5</v>
      </c>
      <c r="M127" s="54">
        <v>1.5</v>
      </c>
      <c r="N127" s="43">
        <f t="shared" si="318"/>
        <v>7.5</v>
      </c>
      <c r="O127" s="47">
        <f t="shared" si="319"/>
        <v>2.166666666666667</v>
      </c>
      <c r="P127" s="45">
        <v>6.5</v>
      </c>
      <c r="Q127" s="48">
        <f t="shared" si="320"/>
        <v>2.5</v>
      </c>
      <c r="R127" s="49">
        <f t="shared" si="321"/>
        <v>2.166666666666667</v>
      </c>
      <c r="S127" s="45">
        <v>6.5</v>
      </c>
      <c r="T127" s="43">
        <f t="shared" si="322"/>
        <v>7.2222222222222214</v>
      </c>
      <c r="U127" s="44">
        <f t="shared" si="323"/>
        <v>0</v>
      </c>
      <c r="V127" s="50">
        <v>0</v>
      </c>
      <c r="W127" s="51">
        <f t="shared" si="324"/>
        <v>1.5333333333333332</v>
      </c>
      <c r="X127" s="45">
        <v>4.5999999999999996</v>
      </c>
      <c r="Y127" s="52">
        <f t="shared" si="325"/>
        <v>9.1999999999999993</v>
      </c>
      <c r="Z127" s="53">
        <f t="shared" si="326"/>
        <v>0.06</v>
      </c>
      <c r="AA127" s="98">
        <v>0.18</v>
      </c>
      <c r="AB127" s="95">
        <f t="shared" si="327"/>
        <v>3</v>
      </c>
      <c r="AE127" s="30"/>
      <c r="AF127" s="30"/>
      <c r="AG127" s="30"/>
      <c r="AH127" s="30"/>
      <c r="AI127" s="30"/>
      <c r="AJ127" s="30"/>
      <c r="AK127" s="30"/>
      <c r="AL127" s="30"/>
      <c r="AM127" s="30"/>
    </row>
    <row r="128" spans="1:39" x14ac:dyDescent="0.3">
      <c r="A128" s="113"/>
      <c r="B128" s="109"/>
      <c r="C128" s="3"/>
      <c r="D128" s="3"/>
      <c r="E128" s="3"/>
      <c r="F128" s="3"/>
      <c r="G128" s="76"/>
      <c r="H128" s="76"/>
      <c r="I128" s="76"/>
      <c r="J128" s="76"/>
      <c r="K128" s="76"/>
      <c r="L128" s="76"/>
      <c r="M128" s="73"/>
      <c r="N128" s="76"/>
      <c r="O128" s="76"/>
      <c r="P128" s="76"/>
      <c r="Q128" s="76"/>
      <c r="R128" s="76"/>
      <c r="S128" s="76"/>
      <c r="T128" s="76"/>
      <c r="U128" s="76"/>
      <c r="V128" s="76"/>
      <c r="W128" s="76"/>
      <c r="X128" s="76"/>
      <c r="Y128" s="76"/>
      <c r="Z128" s="76"/>
      <c r="AA128" s="107"/>
    </row>
    <row r="129" spans="1:39" x14ac:dyDescent="0.3">
      <c r="A129" s="108" t="s">
        <v>106</v>
      </c>
      <c r="B129" s="109"/>
      <c r="C129" s="77"/>
      <c r="D129" s="3"/>
      <c r="E129" s="78"/>
      <c r="F129" s="3"/>
      <c r="G129" s="76"/>
      <c r="H129" s="76"/>
      <c r="I129" s="72"/>
      <c r="J129" s="76"/>
      <c r="K129" s="74"/>
      <c r="L129" s="76"/>
      <c r="M129" s="73"/>
      <c r="N129" s="76"/>
      <c r="O129" s="72"/>
      <c r="P129" s="76"/>
      <c r="Q129" s="74"/>
      <c r="R129" s="76"/>
      <c r="S129" s="76"/>
      <c r="T129" s="76"/>
      <c r="U129" s="72"/>
      <c r="V129" s="74"/>
      <c r="W129" s="76"/>
      <c r="X129" s="76"/>
      <c r="Y129" s="76"/>
      <c r="Z129" s="72"/>
      <c r="AA129" s="107"/>
      <c r="AB129" s="74"/>
    </row>
    <row r="130" spans="1:39" ht="13.25" customHeight="1" x14ac:dyDescent="0.3">
      <c r="A130" s="129" t="s">
        <v>107</v>
      </c>
      <c r="B130" s="130">
        <v>124</v>
      </c>
      <c r="C130" s="131">
        <f t="shared" ref="C130:C143" si="328">D130/B130*100</f>
        <v>1174.6088709677417</v>
      </c>
      <c r="D130" s="54">
        <f t="shared" ref="D130:D143" si="329">IF(AND(J130&lt;&gt;"",P130&lt;&gt;"",X130&lt;&gt;"",V130&lt;&gt;""),(P130+X130)*17+(J130*37)+(V130*8),"not complete")</f>
        <v>1456.5149999999999</v>
      </c>
      <c r="E130" s="41">
        <f t="shared" ref="E130:E143" si="330">+(D130/$E$6)*100</f>
        <v>17.339464285714286</v>
      </c>
      <c r="F130" s="42">
        <f t="shared" ref="F130:F143" si="331">G130/B130*100</f>
        <v>281.69193548387091</v>
      </c>
      <c r="G130" s="54">
        <f t="shared" ref="G130:G143" si="332">IF(AND(J130&lt;&gt;"",P130&lt;&gt;"",X130&lt;&gt;"",V130&lt;&gt;""),(P130+X130)*4+(J130*9)+(V130*2),"not complete")</f>
        <v>349.29799999999994</v>
      </c>
      <c r="H130" s="43">
        <f t="shared" ref="H130:H143" si="333">+(G130/$H$6)*100</f>
        <v>17.464899999999997</v>
      </c>
      <c r="I130" s="44">
        <f t="shared" ref="I130:I143" si="334">J130/B130*100</f>
        <v>12.290322580645162</v>
      </c>
      <c r="J130" s="45">
        <v>15.24</v>
      </c>
      <c r="K130" s="41">
        <f t="shared" ref="K130:K143" si="335">+(J130/$K$6)*100</f>
        <v>21.771428571428572</v>
      </c>
      <c r="L130" s="46">
        <f t="shared" ref="L130:L143" si="336">M130/B130*100</f>
        <v>5.911290322580645</v>
      </c>
      <c r="M130" s="45">
        <v>7.33</v>
      </c>
      <c r="N130" s="43">
        <f t="shared" ref="N130:N143" si="337">+(M130/$N$6)*100</f>
        <v>36.65</v>
      </c>
      <c r="O130" s="47">
        <f t="shared" ref="O130:O143" si="338">P130/B130*100</f>
        <v>21.112903225806452</v>
      </c>
      <c r="P130" s="45">
        <v>26.18</v>
      </c>
      <c r="Q130" s="48">
        <f t="shared" ref="Q130:Q143" si="339">+(P130/$Q$6)*100</f>
        <v>10.069230769230769</v>
      </c>
      <c r="R130" s="49">
        <f t="shared" ref="R130:R143" si="340">S130/B130*100</f>
        <v>1.9032258064516128</v>
      </c>
      <c r="S130" s="45">
        <v>2.36</v>
      </c>
      <c r="T130" s="43">
        <f t="shared" ref="T130:T143" si="341">+(S130/$T$6)*100</f>
        <v>2.6222222222222218</v>
      </c>
      <c r="U130" s="44">
        <f t="shared" ref="U130:U143" si="342">V130/B130*100</f>
        <v>14.437903225806451</v>
      </c>
      <c r="V130" s="45">
        <v>17.902999999999999</v>
      </c>
      <c r="W130" s="45">
        <v>1.595</v>
      </c>
      <c r="X130" s="45">
        <v>17.902999999999999</v>
      </c>
      <c r="Y130" s="52">
        <f t="shared" ref="Y130:Y143" si="343">+(X130/$Y$6)*100</f>
        <v>35.805999999999997</v>
      </c>
      <c r="Z130" s="53">
        <f t="shared" ref="Z130:Z140" si="344">AA130/B130*100</f>
        <v>1.0959677419354839</v>
      </c>
      <c r="AA130" s="98">
        <v>1.359</v>
      </c>
      <c r="AB130" s="95">
        <f t="shared" ref="AB130:AB143" si="345">(AA130/$AB$6)*100</f>
        <v>22.650000000000002</v>
      </c>
      <c r="AE130" s="30"/>
      <c r="AF130" s="30"/>
      <c r="AG130" s="30"/>
      <c r="AH130" s="30"/>
      <c r="AI130" s="30"/>
      <c r="AJ130" s="30"/>
      <c r="AK130" s="30"/>
      <c r="AL130" s="30"/>
      <c r="AM130" s="30"/>
    </row>
    <row r="131" spans="1:39" ht="13.25" customHeight="1" x14ac:dyDescent="0.3">
      <c r="A131" s="129" t="s">
        <v>108</v>
      </c>
      <c r="B131" s="130">
        <v>119</v>
      </c>
      <c r="C131" s="131">
        <f t="shared" si="328"/>
        <v>1111.5100840336133</v>
      </c>
      <c r="D131" s="54">
        <f t="shared" si="329"/>
        <v>1322.6969999999999</v>
      </c>
      <c r="E131" s="41">
        <f t="shared" si="330"/>
        <v>15.746392857142855</v>
      </c>
      <c r="F131" s="42">
        <f t="shared" si="331"/>
        <v>266.32857142857142</v>
      </c>
      <c r="G131" s="54">
        <f t="shared" si="332"/>
        <v>316.93099999999998</v>
      </c>
      <c r="H131" s="43">
        <f t="shared" si="333"/>
        <v>15.846549999999999</v>
      </c>
      <c r="I131" s="44">
        <f t="shared" si="334"/>
        <v>11.000840336134452</v>
      </c>
      <c r="J131" s="45">
        <v>13.090999999999999</v>
      </c>
      <c r="K131" s="41">
        <f t="shared" si="335"/>
        <v>18.701428571428572</v>
      </c>
      <c r="L131" s="46">
        <f t="shared" si="336"/>
        <v>5.4117647058823533</v>
      </c>
      <c r="M131" s="45">
        <v>6.44</v>
      </c>
      <c r="N131" s="43">
        <f t="shared" si="337"/>
        <v>32.200000000000003</v>
      </c>
      <c r="O131" s="47">
        <f t="shared" si="338"/>
        <v>21.92436974789916</v>
      </c>
      <c r="P131" s="45">
        <v>26.09</v>
      </c>
      <c r="Q131" s="48">
        <f t="shared" si="339"/>
        <v>10.034615384615385</v>
      </c>
      <c r="R131" s="49">
        <f t="shared" si="340"/>
        <v>1.9579831932773111</v>
      </c>
      <c r="S131" s="45">
        <v>2.33</v>
      </c>
      <c r="T131" s="43">
        <f t="shared" si="341"/>
        <v>2.588888888888889</v>
      </c>
      <c r="U131" s="44">
        <f t="shared" si="342"/>
        <v>13.270588235294117</v>
      </c>
      <c r="V131" s="45">
        <v>15.792</v>
      </c>
      <c r="W131" s="45">
        <v>1.595</v>
      </c>
      <c r="X131" s="45">
        <v>15.792</v>
      </c>
      <c r="Y131" s="52">
        <f t="shared" si="343"/>
        <v>31.584</v>
      </c>
      <c r="Z131" s="53">
        <f t="shared" si="344"/>
        <v>0.98655462184873943</v>
      </c>
      <c r="AA131" s="98">
        <v>1.1739999999999999</v>
      </c>
      <c r="AB131" s="95">
        <f t="shared" si="345"/>
        <v>19.566666666666666</v>
      </c>
      <c r="AE131" s="30"/>
      <c r="AF131" s="30"/>
      <c r="AG131" s="30"/>
      <c r="AH131" s="30"/>
      <c r="AI131" s="30"/>
      <c r="AJ131" s="30"/>
      <c r="AK131" s="30"/>
      <c r="AL131" s="30"/>
      <c r="AM131" s="30"/>
    </row>
    <row r="132" spans="1:39" ht="13.25" customHeight="1" x14ac:dyDescent="0.3">
      <c r="A132" s="129" t="s">
        <v>109</v>
      </c>
      <c r="B132" s="130">
        <v>116</v>
      </c>
      <c r="C132" s="131">
        <f t="shared" si="328"/>
        <v>1354.1931034482759</v>
      </c>
      <c r="D132" s="54">
        <f t="shared" si="329"/>
        <v>1570.864</v>
      </c>
      <c r="E132" s="41">
        <f t="shared" si="330"/>
        <v>18.700761904761904</v>
      </c>
      <c r="F132" s="42">
        <f t="shared" si="331"/>
        <v>325.10172413793106</v>
      </c>
      <c r="G132" s="54">
        <f t="shared" si="332"/>
        <v>377.11799999999999</v>
      </c>
      <c r="H132" s="43">
        <f t="shared" si="333"/>
        <v>18.855900000000002</v>
      </c>
      <c r="I132" s="44">
        <f t="shared" si="334"/>
        <v>15.760344827586206</v>
      </c>
      <c r="J132" s="45">
        <v>18.282</v>
      </c>
      <c r="K132" s="41">
        <f t="shared" si="335"/>
        <v>26.117142857142856</v>
      </c>
      <c r="L132" s="46">
        <f t="shared" si="336"/>
        <v>7.3249999999999993</v>
      </c>
      <c r="M132" s="45">
        <v>8.4969999999999999</v>
      </c>
      <c r="N132" s="43">
        <f t="shared" si="337"/>
        <v>42.484999999999999</v>
      </c>
      <c r="O132" s="47">
        <f t="shared" si="338"/>
        <v>22.448275862068964</v>
      </c>
      <c r="P132" s="45">
        <v>26.04</v>
      </c>
      <c r="Q132" s="48">
        <f t="shared" si="339"/>
        <v>10.015384615384615</v>
      </c>
      <c r="R132" s="49">
        <f t="shared" si="340"/>
        <v>2.1724137931034484</v>
      </c>
      <c r="S132" s="45">
        <v>2.52</v>
      </c>
      <c r="T132" s="43">
        <f t="shared" si="341"/>
        <v>2.8000000000000003</v>
      </c>
      <c r="U132" s="44">
        <f t="shared" si="342"/>
        <v>15.577586206896552</v>
      </c>
      <c r="V132" s="45">
        <v>18.07</v>
      </c>
      <c r="W132" s="45">
        <v>1.595</v>
      </c>
      <c r="X132" s="45">
        <v>18.07</v>
      </c>
      <c r="Y132" s="52">
        <f t="shared" si="343"/>
        <v>36.14</v>
      </c>
      <c r="Z132" s="53">
        <f t="shared" si="344"/>
        <v>1.4396551724137931</v>
      </c>
      <c r="AA132" s="98">
        <v>1.67</v>
      </c>
      <c r="AB132" s="95">
        <f t="shared" si="345"/>
        <v>27.833333333333332</v>
      </c>
      <c r="AE132" s="30"/>
      <c r="AF132" s="30"/>
      <c r="AG132" s="30"/>
      <c r="AH132" s="30"/>
      <c r="AI132" s="30"/>
      <c r="AJ132" s="30"/>
      <c r="AK132" s="30"/>
      <c r="AL132" s="30"/>
      <c r="AM132" s="30"/>
    </row>
    <row r="133" spans="1:39" ht="13.25" customHeight="1" x14ac:dyDescent="0.3">
      <c r="A133" s="129" t="s">
        <v>110</v>
      </c>
      <c r="B133" s="130">
        <v>54</v>
      </c>
      <c r="C133" s="131">
        <f t="shared" si="328"/>
        <v>1135.898148148148</v>
      </c>
      <c r="D133" s="54">
        <f t="shared" si="329"/>
        <v>613.38499999999999</v>
      </c>
      <c r="E133" s="41">
        <f t="shared" si="330"/>
        <v>7.3022023809523811</v>
      </c>
      <c r="F133" s="42">
        <f t="shared" si="331"/>
        <v>272.68703703703704</v>
      </c>
      <c r="G133" s="54">
        <f t="shared" si="332"/>
        <v>147.251</v>
      </c>
      <c r="H133" s="43">
        <f t="shared" si="333"/>
        <v>7.3625499999999997</v>
      </c>
      <c r="I133" s="44">
        <f t="shared" si="334"/>
        <v>17.535185185185185</v>
      </c>
      <c r="J133" s="45">
        <v>9.4689999999999994</v>
      </c>
      <c r="K133" s="41">
        <f t="shared" si="335"/>
        <v>13.527142857142858</v>
      </c>
      <c r="L133" s="46">
        <f t="shared" si="336"/>
        <v>1.7851851851851852</v>
      </c>
      <c r="M133" s="45">
        <v>0.96399999999999997</v>
      </c>
      <c r="N133" s="43">
        <f t="shared" si="337"/>
        <v>4.82</v>
      </c>
      <c r="O133" s="47">
        <f t="shared" si="338"/>
        <v>25.409259259259258</v>
      </c>
      <c r="P133" s="45">
        <v>13.721</v>
      </c>
      <c r="Q133" s="48">
        <f t="shared" si="339"/>
        <v>5.2773076923076925</v>
      </c>
      <c r="R133" s="49">
        <f t="shared" si="340"/>
        <v>0.24074074074074076</v>
      </c>
      <c r="S133" s="45">
        <v>0.13</v>
      </c>
      <c r="T133" s="43">
        <f t="shared" si="341"/>
        <v>0.14444444444444446</v>
      </c>
      <c r="U133" s="44">
        <f t="shared" si="342"/>
        <v>2.2055555555555557</v>
      </c>
      <c r="V133" s="45">
        <v>1.1910000000000001</v>
      </c>
      <c r="W133" s="45">
        <v>2.21</v>
      </c>
      <c r="X133" s="45">
        <v>1.1910000000000001</v>
      </c>
      <c r="Y133" s="52">
        <f t="shared" si="343"/>
        <v>2.3820000000000001</v>
      </c>
      <c r="Z133" s="53">
        <f t="shared" si="344"/>
        <v>0.98703703703703716</v>
      </c>
      <c r="AA133" s="98">
        <v>0.53300000000000003</v>
      </c>
      <c r="AB133" s="95">
        <f t="shared" si="345"/>
        <v>8.8833333333333329</v>
      </c>
      <c r="AE133" s="30"/>
      <c r="AF133" s="30"/>
      <c r="AG133" s="30"/>
      <c r="AH133" s="30"/>
      <c r="AI133" s="30"/>
      <c r="AJ133" s="30"/>
      <c r="AK133" s="30"/>
      <c r="AL133" s="30"/>
      <c r="AM133" s="30"/>
    </row>
    <row r="134" spans="1:39" ht="13.75" customHeight="1" thickBot="1" x14ac:dyDescent="0.35">
      <c r="A134" s="129" t="s">
        <v>111</v>
      </c>
      <c r="B134" s="130">
        <v>73</v>
      </c>
      <c r="C134" s="131">
        <f t="shared" si="328"/>
        <v>1126.027397260274</v>
      </c>
      <c r="D134" s="54">
        <f t="shared" si="329"/>
        <v>822</v>
      </c>
      <c r="E134" s="41">
        <f t="shared" si="330"/>
        <v>9.7857142857142847</v>
      </c>
      <c r="F134" s="42">
        <f t="shared" si="331"/>
        <v>267.1232876712329</v>
      </c>
      <c r="G134" s="54">
        <f t="shared" si="332"/>
        <v>195</v>
      </c>
      <c r="H134" s="43">
        <f t="shared" si="333"/>
        <v>9.75</v>
      </c>
      <c r="I134" s="44">
        <f t="shared" si="334"/>
        <v>6.8493150684931505</v>
      </c>
      <c r="J134" s="54">
        <v>5</v>
      </c>
      <c r="K134" s="41">
        <f t="shared" si="335"/>
        <v>7.1428571428571423</v>
      </c>
      <c r="L134" s="46">
        <f t="shared" si="336"/>
        <v>4.10958904109589</v>
      </c>
      <c r="M134" s="54">
        <v>3</v>
      </c>
      <c r="N134" s="43">
        <f t="shared" si="337"/>
        <v>15</v>
      </c>
      <c r="O134" s="47">
        <f t="shared" si="338"/>
        <v>36.986301369863014</v>
      </c>
      <c r="P134" s="45">
        <v>27</v>
      </c>
      <c r="Q134" s="48">
        <f t="shared" si="339"/>
        <v>10.384615384615385</v>
      </c>
      <c r="R134" s="49">
        <f t="shared" si="340"/>
        <v>1.3698630136986301</v>
      </c>
      <c r="S134" s="45">
        <v>1</v>
      </c>
      <c r="T134" s="43">
        <f t="shared" si="341"/>
        <v>1.1111111111111112</v>
      </c>
      <c r="U134" s="44">
        <f t="shared" si="342"/>
        <v>1.3698630136986301</v>
      </c>
      <c r="V134" s="50">
        <v>1</v>
      </c>
      <c r="W134" s="51">
        <f t="shared" ref="W134:W143" si="346">X134/B134*100</f>
        <v>13.698630136986301</v>
      </c>
      <c r="X134" s="88">
        <v>10</v>
      </c>
      <c r="Y134" s="52">
        <f t="shared" si="343"/>
        <v>20</v>
      </c>
      <c r="Z134" s="53">
        <f t="shared" si="344"/>
        <v>2.054794520547945</v>
      </c>
      <c r="AA134" s="88">
        <v>1.5</v>
      </c>
      <c r="AB134" s="95">
        <f t="shared" si="345"/>
        <v>25</v>
      </c>
      <c r="AE134" s="30"/>
      <c r="AF134" s="30"/>
      <c r="AG134" s="30"/>
      <c r="AH134" s="30"/>
      <c r="AI134" s="30"/>
      <c r="AJ134" s="30"/>
      <c r="AK134" s="30"/>
      <c r="AL134" s="30"/>
      <c r="AM134" s="30"/>
    </row>
    <row r="135" spans="1:39" ht="13.75" customHeight="1" thickBot="1" x14ac:dyDescent="0.35">
      <c r="A135" s="129" t="s">
        <v>123</v>
      </c>
      <c r="B135" s="130">
        <v>68</v>
      </c>
      <c r="C135" s="131">
        <f t="shared" si="328"/>
        <v>1347.0588235294117</v>
      </c>
      <c r="D135" s="54">
        <f t="shared" si="329"/>
        <v>916</v>
      </c>
      <c r="E135" s="41">
        <f t="shared" si="330"/>
        <v>10.904761904761905</v>
      </c>
      <c r="F135" s="42">
        <f t="shared" si="331"/>
        <v>320.58823529411768</v>
      </c>
      <c r="G135" s="54">
        <f t="shared" si="332"/>
        <v>218</v>
      </c>
      <c r="H135" s="43">
        <f t="shared" si="333"/>
        <v>10.9</v>
      </c>
      <c r="I135" s="44">
        <f t="shared" si="334"/>
        <v>11.76470588235294</v>
      </c>
      <c r="J135" s="54">
        <v>8</v>
      </c>
      <c r="K135" s="41">
        <f t="shared" si="335"/>
        <v>11.428571428571429</v>
      </c>
      <c r="L135" s="46">
        <f t="shared" si="336"/>
        <v>4.4117647058823533</v>
      </c>
      <c r="M135" s="54">
        <v>3</v>
      </c>
      <c r="N135" s="43">
        <f t="shared" si="337"/>
        <v>15</v>
      </c>
      <c r="O135" s="47">
        <f t="shared" si="338"/>
        <v>39.705882352941174</v>
      </c>
      <c r="P135" s="45">
        <v>27</v>
      </c>
      <c r="Q135" s="48">
        <f t="shared" si="339"/>
        <v>10.384615384615385</v>
      </c>
      <c r="R135" s="49">
        <f t="shared" si="340"/>
        <v>1.4705882352941175</v>
      </c>
      <c r="S135" s="45">
        <v>1</v>
      </c>
      <c r="T135" s="43">
        <f t="shared" si="341"/>
        <v>1.1111111111111112</v>
      </c>
      <c r="U135" s="44">
        <f t="shared" si="342"/>
        <v>1.4705882352941175</v>
      </c>
      <c r="V135" s="50">
        <v>1</v>
      </c>
      <c r="W135" s="51">
        <f t="shared" si="346"/>
        <v>13.23529411764706</v>
      </c>
      <c r="X135" s="88">
        <v>9</v>
      </c>
      <c r="Y135" s="52">
        <f t="shared" si="343"/>
        <v>18</v>
      </c>
      <c r="Z135" s="53">
        <f t="shared" si="344"/>
        <v>1.911764705882353</v>
      </c>
      <c r="AA135" s="88">
        <v>1.3</v>
      </c>
      <c r="AB135" s="95">
        <f t="shared" si="345"/>
        <v>21.666666666666668</v>
      </c>
      <c r="AE135" s="30"/>
      <c r="AF135" s="30"/>
      <c r="AG135" s="30"/>
      <c r="AH135" s="30"/>
      <c r="AI135" s="30"/>
      <c r="AJ135" s="30"/>
      <c r="AK135" s="30"/>
      <c r="AL135" s="30"/>
      <c r="AM135" s="30"/>
    </row>
    <row r="136" spans="1:39" ht="13.75" customHeight="1" thickBot="1" x14ac:dyDescent="0.35">
      <c r="A136" s="129" t="s">
        <v>112</v>
      </c>
      <c r="B136" s="130">
        <v>199</v>
      </c>
      <c r="C136" s="131">
        <f t="shared" si="328"/>
        <v>1097.9899497487438</v>
      </c>
      <c r="D136" s="54">
        <f t="shared" si="329"/>
        <v>2185</v>
      </c>
      <c r="E136" s="41">
        <f t="shared" si="330"/>
        <v>26.011904761904763</v>
      </c>
      <c r="F136" s="42">
        <f t="shared" si="331"/>
        <v>262.8140703517588</v>
      </c>
      <c r="G136" s="54">
        <f t="shared" si="332"/>
        <v>523</v>
      </c>
      <c r="H136" s="43">
        <f t="shared" si="333"/>
        <v>26.150000000000002</v>
      </c>
      <c r="I136" s="44">
        <f t="shared" si="334"/>
        <v>14.572864321608039</v>
      </c>
      <c r="J136" s="54">
        <v>29</v>
      </c>
      <c r="K136" s="41">
        <f t="shared" si="335"/>
        <v>41.428571428571431</v>
      </c>
      <c r="L136" s="46">
        <f t="shared" si="336"/>
        <v>7.5376884422110546</v>
      </c>
      <c r="M136" s="54">
        <v>15</v>
      </c>
      <c r="N136" s="43">
        <f t="shared" si="337"/>
        <v>75</v>
      </c>
      <c r="O136" s="47">
        <f t="shared" si="338"/>
        <v>18.090452261306535</v>
      </c>
      <c r="P136" s="45">
        <v>36</v>
      </c>
      <c r="Q136" s="48">
        <f t="shared" si="339"/>
        <v>13.846153846153847</v>
      </c>
      <c r="R136" s="49">
        <f t="shared" si="340"/>
        <v>1.5075376884422109</v>
      </c>
      <c r="S136" s="45">
        <v>3</v>
      </c>
      <c r="T136" s="43">
        <f t="shared" si="341"/>
        <v>3.3333333333333335</v>
      </c>
      <c r="U136" s="44">
        <f t="shared" si="342"/>
        <v>1.5075376884422109</v>
      </c>
      <c r="V136" s="50">
        <v>3</v>
      </c>
      <c r="W136" s="51">
        <f t="shared" si="346"/>
        <v>14.07035175879397</v>
      </c>
      <c r="X136" s="88">
        <v>28</v>
      </c>
      <c r="Y136" s="52">
        <f t="shared" si="343"/>
        <v>56.000000000000007</v>
      </c>
      <c r="Z136" s="53">
        <f t="shared" si="344"/>
        <v>1.3567839195979901</v>
      </c>
      <c r="AA136" s="88">
        <v>2.7</v>
      </c>
      <c r="AB136" s="95">
        <f t="shared" si="345"/>
        <v>45</v>
      </c>
      <c r="AE136" s="30"/>
      <c r="AF136" s="30"/>
      <c r="AG136" s="30"/>
      <c r="AH136" s="30"/>
      <c r="AI136" s="30"/>
      <c r="AJ136" s="30"/>
      <c r="AK136" s="30"/>
      <c r="AL136" s="30"/>
      <c r="AM136" s="30"/>
    </row>
    <row r="137" spans="1:39" ht="13.75" customHeight="1" thickBot="1" x14ac:dyDescent="0.35">
      <c r="A137" s="129" t="s">
        <v>113</v>
      </c>
      <c r="B137" s="130">
        <v>137</v>
      </c>
      <c r="C137" s="131">
        <f t="shared" si="328"/>
        <v>935.76642335766428</v>
      </c>
      <c r="D137" s="54">
        <f t="shared" si="329"/>
        <v>1282</v>
      </c>
      <c r="E137" s="41">
        <f t="shared" si="330"/>
        <v>15.261904761904763</v>
      </c>
      <c r="F137" s="42">
        <f t="shared" si="331"/>
        <v>222.62773722627736</v>
      </c>
      <c r="G137" s="54">
        <f t="shared" si="332"/>
        <v>305</v>
      </c>
      <c r="H137" s="43">
        <f t="shared" si="333"/>
        <v>15.25</v>
      </c>
      <c r="I137" s="44">
        <f t="shared" si="334"/>
        <v>8.0291970802919703</v>
      </c>
      <c r="J137" s="54">
        <v>11</v>
      </c>
      <c r="K137" s="41">
        <f t="shared" si="335"/>
        <v>15.714285714285714</v>
      </c>
      <c r="L137" s="46">
        <f t="shared" si="336"/>
        <v>4.3795620437956204</v>
      </c>
      <c r="M137" s="54">
        <v>6</v>
      </c>
      <c r="N137" s="43">
        <f t="shared" si="337"/>
        <v>30</v>
      </c>
      <c r="O137" s="47">
        <f t="shared" si="338"/>
        <v>27.007299270072991</v>
      </c>
      <c r="P137" s="45">
        <v>37</v>
      </c>
      <c r="Q137" s="48">
        <f t="shared" si="339"/>
        <v>14.23076923076923</v>
      </c>
      <c r="R137" s="49">
        <f t="shared" si="340"/>
        <v>1.4598540145985401</v>
      </c>
      <c r="S137" s="45">
        <v>2</v>
      </c>
      <c r="T137" s="43">
        <f t="shared" si="341"/>
        <v>2.2222222222222223</v>
      </c>
      <c r="U137" s="44">
        <f t="shared" si="342"/>
        <v>0.72992700729927007</v>
      </c>
      <c r="V137" s="50">
        <v>1</v>
      </c>
      <c r="W137" s="51">
        <f t="shared" si="346"/>
        <v>10.218978102189782</v>
      </c>
      <c r="X137" s="88">
        <v>14</v>
      </c>
      <c r="Y137" s="52">
        <f t="shared" si="343"/>
        <v>28.000000000000004</v>
      </c>
      <c r="Z137" s="53">
        <f t="shared" si="344"/>
        <v>1.386861313868613</v>
      </c>
      <c r="AA137" s="88">
        <v>1.9</v>
      </c>
      <c r="AB137" s="95">
        <f t="shared" si="345"/>
        <v>31.666666666666664</v>
      </c>
      <c r="AE137" s="30"/>
      <c r="AF137" s="30"/>
      <c r="AG137" s="30"/>
      <c r="AH137" s="30"/>
      <c r="AI137" s="30"/>
      <c r="AJ137" s="30"/>
      <c r="AK137" s="30"/>
      <c r="AL137" s="30"/>
      <c r="AM137" s="30"/>
    </row>
    <row r="138" spans="1:39" ht="13.75" customHeight="1" thickBot="1" x14ac:dyDescent="0.35">
      <c r="A138" s="129" t="s">
        <v>114</v>
      </c>
      <c r="B138" s="130">
        <v>269</v>
      </c>
      <c r="C138" s="131">
        <f t="shared" si="328"/>
        <v>1015.9851301115241</v>
      </c>
      <c r="D138" s="54">
        <f t="shared" si="329"/>
        <v>2733</v>
      </c>
      <c r="E138" s="41">
        <f t="shared" si="330"/>
        <v>32.535714285714285</v>
      </c>
      <c r="F138" s="42">
        <f t="shared" si="331"/>
        <v>243.49442379182156</v>
      </c>
      <c r="G138" s="54">
        <f t="shared" si="332"/>
        <v>655</v>
      </c>
      <c r="H138" s="43">
        <f t="shared" si="333"/>
        <v>32.75</v>
      </c>
      <c r="I138" s="44">
        <f t="shared" si="334"/>
        <v>14.49814126394052</v>
      </c>
      <c r="J138" s="54">
        <v>39</v>
      </c>
      <c r="K138" s="41">
        <f t="shared" si="335"/>
        <v>55.714285714285715</v>
      </c>
      <c r="L138" s="46">
        <f t="shared" si="336"/>
        <v>7.4349442379182156</v>
      </c>
      <c r="M138" s="54">
        <v>20</v>
      </c>
      <c r="N138" s="43">
        <f t="shared" si="337"/>
        <v>100</v>
      </c>
      <c r="O138" s="47">
        <f t="shared" si="338"/>
        <v>16.356877323420075</v>
      </c>
      <c r="P138" s="45">
        <v>44</v>
      </c>
      <c r="Q138" s="48">
        <f t="shared" si="339"/>
        <v>16.923076923076923</v>
      </c>
      <c r="R138" s="49">
        <f t="shared" si="340"/>
        <v>0.37174721189591076</v>
      </c>
      <c r="S138" s="45">
        <v>1</v>
      </c>
      <c r="T138" s="43">
        <f t="shared" si="341"/>
        <v>1.1111111111111112</v>
      </c>
      <c r="U138" s="44">
        <f t="shared" si="342"/>
        <v>1.486988847583643</v>
      </c>
      <c r="V138" s="50">
        <v>4</v>
      </c>
      <c r="W138" s="51">
        <f t="shared" si="346"/>
        <v>11.152416356877323</v>
      </c>
      <c r="X138" s="88">
        <v>30</v>
      </c>
      <c r="Y138" s="52">
        <f t="shared" si="343"/>
        <v>60</v>
      </c>
      <c r="Z138" s="53">
        <f t="shared" si="344"/>
        <v>1.1524163568773234</v>
      </c>
      <c r="AA138" s="88">
        <v>3.1</v>
      </c>
      <c r="AB138" s="95">
        <f t="shared" si="345"/>
        <v>51.666666666666671</v>
      </c>
      <c r="AE138" s="30"/>
      <c r="AF138" s="30"/>
      <c r="AG138" s="30"/>
      <c r="AH138" s="30"/>
      <c r="AI138" s="30"/>
      <c r="AJ138" s="30"/>
      <c r="AK138" s="30"/>
      <c r="AL138" s="30"/>
      <c r="AM138" s="30"/>
    </row>
    <row r="139" spans="1:39" ht="14" thickBot="1" x14ac:dyDescent="0.35">
      <c r="A139" s="129" t="s">
        <v>124</v>
      </c>
      <c r="B139" s="130">
        <v>204</v>
      </c>
      <c r="C139" s="131">
        <f t="shared" si="328"/>
        <v>1082.5980392156862</v>
      </c>
      <c r="D139" s="54">
        <f t="shared" ref="D139" si="347">IF(AND(J139&lt;&gt;"",P139&lt;&gt;"",X139&lt;&gt;"",V139&lt;&gt;""),(P139+X139)*17+(J139*37)+(V139*8),"not complete")</f>
        <v>2208.5</v>
      </c>
      <c r="E139" s="41">
        <f t="shared" ref="E139" si="348">+(D139/$E$6)*100</f>
        <v>26.291666666666668</v>
      </c>
      <c r="F139" s="42">
        <f t="shared" si="331"/>
        <v>258.36274509803923</v>
      </c>
      <c r="G139" s="54">
        <f t="shared" ref="G139" si="349">IF(AND(J139&lt;&gt;"",P139&lt;&gt;"",X139&lt;&gt;"",V139&lt;&gt;""),(P139+X139)*4+(J139*9)+(V139*2),"not complete")</f>
        <v>527.05999999999995</v>
      </c>
      <c r="H139" s="43">
        <f t="shared" ref="H139" si="350">+(G139/$H$6)*100</f>
        <v>26.352999999999998</v>
      </c>
      <c r="I139" s="44">
        <f t="shared" si="334"/>
        <v>11.715686274509803</v>
      </c>
      <c r="J139" s="54">
        <v>23.9</v>
      </c>
      <c r="K139" s="41">
        <f t="shared" ref="K139" si="351">+(J139/$K$6)*100</f>
        <v>34.142857142857139</v>
      </c>
      <c r="L139" s="46">
        <f t="shared" si="336"/>
        <v>5.2941176470588243</v>
      </c>
      <c r="M139" s="54">
        <v>10.8</v>
      </c>
      <c r="N139" s="43">
        <f t="shared" ref="N139" si="352">+(M139/$N$6)*100</f>
        <v>54</v>
      </c>
      <c r="O139" s="47">
        <f t="shared" si="338"/>
        <v>22.622549019607842</v>
      </c>
      <c r="P139" s="45">
        <v>46.15</v>
      </c>
      <c r="Q139" s="48">
        <f t="shared" ref="Q139" si="353">+(P139/$Q$6)*100</f>
        <v>17.75</v>
      </c>
      <c r="R139" s="49">
        <f t="shared" si="340"/>
        <v>3.2205882352941173</v>
      </c>
      <c r="S139" s="45">
        <v>6.57</v>
      </c>
      <c r="T139" s="43">
        <f t="shared" ref="T139" si="354">+(S139/$T$6)*100</f>
        <v>7.3000000000000007</v>
      </c>
      <c r="U139" s="44">
        <f t="shared" si="342"/>
        <v>1.5980392156862744</v>
      </c>
      <c r="V139" s="50">
        <v>3.26</v>
      </c>
      <c r="W139" s="51">
        <f t="shared" si="346"/>
        <v>14.808823529411766</v>
      </c>
      <c r="X139" s="88">
        <v>30.21</v>
      </c>
      <c r="Y139" s="52">
        <f t="shared" ref="Y139" si="355">+(X139/$Y$6)*100</f>
        <v>60.420000000000009</v>
      </c>
      <c r="Z139" s="53">
        <f t="shared" si="344"/>
        <v>1.3088235294117647</v>
      </c>
      <c r="AA139" s="88">
        <v>2.67</v>
      </c>
      <c r="AB139" s="95">
        <f t="shared" ref="AB139" si="356">(AA139/$AB$6)*100</f>
        <v>44.5</v>
      </c>
      <c r="AE139" s="30"/>
      <c r="AF139" s="30"/>
      <c r="AG139" s="30"/>
      <c r="AH139" s="30"/>
      <c r="AI139" s="30"/>
      <c r="AJ139" s="30"/>
      <c r="AK139" s="30"/>
      <c r="AL139" s="30"/>
      <c r="AM139" s="30"/>
    </row>
    <row r="140" spans="1:39" ht="14" thickBot="1" x14ac:dyDescent="0.35">
      <c r="A140" s="129" t="s">
        <v>125</v>
      </c>
      <c r="B140" s="130">
        <v>162</v>
      </c>
      <c r="C140" s="131">
        <f t="shared" si="328"/>
        <v>1011.432098765432</v>
      </c>
      <c r="D140" s="54">
        <f t="shared" ref="D140" si="357">IF(AND(J140&lt;&gt;"",P140&lt;&gt;"",X140&lt;&gt;"",V140&lt;&gt;""),(P140+X140)*17+(J140*37)+(V140*8),"not complete")</f>
        <v>1638.52</v>
      </c>
      <c r="E140" s="41">
        <f t="shared" ref="E140" si="358">+(D140/$E$6)*100</f>
        <v>19.506190476190476</v>
      </c>
      <c r="F140" s="42">
        <f t="shared" si="331"/>
        <v>240.6543209876543</v>
      </c>
      <c r="G140" s="54">
        <f t="shared" ref="G140" si="359">IF(AND(J140&lt;&gt;"",P140&lt;&gt;"",X140&lt;&gt;"",V140&lt;&gt;""),(P140+X140)*4+(J140*9)+(V140*2),"not complete")</f>
        <v>389.85999999999996</v>
      </c>
      <c r="H140" s="43">
        <f t="shared" ref="H140" si="360">+(G140/$H$6)*100</f>
        <v>19.492999999999999</v>
      </c>
      <c r="I140" s="44">
        <f t="shared" si="334"/>
        <v>8.3580246913580236</v>
      </c>
      <c r="J140" s="54">
        <v>13.54</v>
      </c>
      <c r="K140" s="41">
        <f t="shared" ref="K140" si="361">+(J140/$K$6)*100</f>
        <v>19.342857142857142</v>
      </c>
      <c r="L140" s="46">
        <f t="shared" si="336"/>
        <v>3.4506172839506175</v>
      </c>
      <c r="M140" s="54">
        <v>5.59</v>
      </c>
      <c r="N140" s="43">
        <f t="shared" ref="N140" si="362">+(M140/$N$6)*100</f>
        <v>27.949999999999996</v>
      </c>
      <c r="O140" s="47">
        <f t="shared" si="338"/>
        <v>26.246913580246918</v>
      </c>
      <c r="P140" s="45">
        <v>42.52</v>
      </c>
      <c r="Q140" s="48">
        <f t="shared" ref="Q140" si="363">+(P140/$Q$6)*100</f>
        <v>16.353846153846156</v>
      </c>
      <c r="R140" s="49">
        <f t="shared" si="340"/>
        <v>3.1049382716049383</v>
      </c>
      <c r="S140" s="45">
        <v>5.03</v>
      </c>
      <c r="T140" s="43">
        <f t="shared" ref="T140" si="364">+(S140/$T$6)*100</f>
        <v>5.5888888888888895</v>
      </c>
      <c r="U140" s="44">
        <f t="shared" si="342"/>
        <v>1.8024691358024691</v>
      </c>
      <c r="V140" s="50">
        <v>2.92</v>
      </c>
      <c r="W140" s="51">
        <f t="shared" si="346"/>
        <v>14.209876543209877</v>
      </c>
      <c r="X140" s="88">
        <v>23.02</v>
      </c>
      <c r="Y140" s="52">
        <f t="shared" ref="Y140" si="365">+(X140/$Y$6)*100</f>
        <v>46.04</v>
      </c>
      <c r="Z140" s="53">
        <f t="shared" si="344"/>
        <v>1.3518518518518519</v>
      </c>
      <c r="AA140" s="88">
        <v>2.19</v>
      </c>
      <c r="AB140" s="95">
        <f t="shared" ref="AB140" si="366">(AA140/$AB$6)*100</f>
        <v>36.5</v>
      </c>
      <c r="AE140" s="30"/>
      <c r="AF140" s="30"/>
      <c r="AG140" s="30"/>
      <c r="AH140" s="30"/>
      <c r="AI140" s="30"/>
      <c r="AJ140" s="30"/>
      <c r="AK140" s="30"/>
      <c r="AL140" s="30"/>
      <c r="AM140" s="30"/>
    </row>
    <row r="141" spans="1:39" ht="14" thickBot="1" x14ac:dyDescent="0.35">
      <c r="A141" s="129" t="s">
        <v>133</v>
      </c>
      <c r="B141" s="130">
        <v>10</v>
      </c>
      <c r="C141" s="131">
        <f t="shared" si="328"/>
        <v>3056.0999999999995</v>
      </c>
      <c r="D141" s="54">
        <f t="shared" si="329"/>
        <v>305.60999999999996</v>
      </c>
      <c r="E141" s="41">
        <f t="shared" si="330"/>
        <v>3.6382142857142847</v>
      </c>
      <c r="F141" s="42">
        <f t="shared" si="331"/>
        <v>743.19999999999993</v>
      </c>
      <c r="G141" s="54">
        <f t="shared" si="332"/>
        <v>74.319999999999993</v>
      </c>
      <c r="H141" s="43">
        <f t="shared" si="333"/>
        <v>3.7159999999999997</v>
      </c>
      <c r="I141" s="44">
        <f t="shared" si="334"/>
        <v>82</v>
      </c>
      <c r="J141" s="54">
        <v>8.1999999999999993</v>
      </c>
      <c r="K141" s="41">
        <f t="shared" si="335"/>
        <v>11.714285714285714</v>
      </c>
      <c r="L141" s="46">
        <f t="shared" si="336"/>
        <v>55.999999999999993</v>
      </c>
      <c r="M141" s="54">
        <v>5.6</v>
      </c>
      <c r="N141" s="43">
        <f t="shared" si="337"/>
        <v>27.999999999999996</v>
      </c>
      <c r="O141" s="47">
        <f t="shared" si="338"/>
        <v>0.70000000000000007</v>
      </c>
      <c r="P141" s="45">
        <v>7.0000000000000007E-2</v>
      </c>
      <c r="Q141" s="48">
        <f t="shared" si="339"/>
        <v>2.6923076923076928E-2</v>
      </c>
      <c r="R141" s="49">
        <f t="shared" si="340"/>
        <v>0.70000000000000007</v>
      </c>
      <c r="S141" s="45">
        <v>7.0000000000000007E-2</v>
      </c>
      <c r="T141" s="43">
        <f t="shared" si="341"/>
        <v>7.7777777777777779E-2</v>
      </c>
      <c r="U141" s="44">
        <f t="shared" si="342"/>
        <v>0</v>
      </c>
      <c r="V141" s="50">
        <v>0</v>
      </c>
      <c r="W141" s="51">
        <f t="shared" si="346"/>
        <v>0.6</v>
      </c>
      <c r="X141" s="88">
        <v>0.06</v>
      </c>
      <c r="Y141" s="52">
        <f t="shared" si="343"/>
        <v>0.12</v>
      </c>
      <c r="Z141" s="53">
        <v>0.03</v>
      </c>
      <c r="AA141" s="88">
        <v>3.0000000000000001E-3</v>
      </c>
      <c r="AB141" s="95">
        <f t="shared" si="345"/>
        <v>0.05</v>
      </c>
      <c r="AE141" s="30"/>
      <c r="AF141" s="30"/>
      <c r="AG141" s="30"/>
      <c r="AH141" s="30"/>
      <c r="AI141" s="30"/>
      <c r="AJ141" s="30"/>
      <c r="AK141" s="30"/>
      <c r="AL141" s="30"/>
      <c r="AM141" s="30"/>
    </row>
    <row r="142" spans="1:39" ht="14" thickBot="1" x14ac:dyDescent="0.35">
      <c r="A142" s="129" t="s">
        <v>115</v>
      </c>
      <c r="B142" s="130">
        <v>20</v>
      </c>
      <c r="C142" s="131">
        <f t="shared" si="328"/>
        <v>1275</v>
      </c>
      <c r="D142" s="54">
        <f t="shared" si="329"/>
        <v>255</v>
      </c>
      <c r="E142" s="41">
        <f t="shared" si="330"/>
        <v>3.0357142857142856</v>
      </c>
      <c r="F142" s="42">
        <f t="shared" si="331"/>
        <v>300</v>
      </c>
      <c r="G142" s="54">
        <f t="shared" si="332"/>
        <v>60</v>
      </c>
      <c r="H142" s="43">
        <f t="shared" si="333"/>
        <v>3</v>
      </c>
      <c r="I142" s="44">
        <f t="shared" si="334"/>
        <v>0</v>
      </c>
      <c r="J142" s="54">
        <v>0</v>
      </c>
      <c r="K142" s="41">
        <f t="shared" si="335"/>
        <v>0</v>
      </c>
      <c r="L142" s="46">
        <f t="shared" si="336"/>
        <v>0</v>
      </c>
      <c r="M142" s="54">
        <v>0</v>
      </c>
      <c r="N142" s="43">
        <f t="shared" si="337"/>
        <v>0</v>
      </c>
      <c r="O142" s="47">
        <f t="shared" si="338"/>
        <v>75</v>
      </c>
      <c r="P142" s="45">
        <v>15</v>
      </c>
      <c r="Q142" s="48">
        <f t="shared" si="339"/>
        <v>5.7692307692307692</v>
      </c>
      <c r="R142" s="49">
        <f t="shared" si="340"/>
        <v>65</v>
      </c>
      <c r="S142" s="45">
        <v>13</v>
      </c>
      <c r="T142" s="43">
        <f t="shared" si="341"/>
        <v>14.444444444444443</v>
      </c>
      <c r="U142" s="44">
        <f t="shared" si="342"/>
        <v>0</v>
      </c>
      <c r="V142" s="50">
        <v>0</v>
      </c>
      <c r="W142" s="51">
        <f t="shared" si="346"/>
        <v>0</v>
      </c>
      <c r="X142" s="88">
        <v>0</v>
      </c>
      <c r="Y142" s="52">
        <f t="shared" si="343"/>
        <v>0</v>
      </c>
      <c r="Z142" s="53">
        <f>AA142/B142*100</f>
        <v>0</v>
      </c>
      <c r="AA142" s="88">
        <v>0</v>
      </c>
      <c r="AB142" s="95">
        <f t="shared" si="345"/>
        <v>0</v>
      </c>
      <c r="AE142" s="30"/>
      <c r="AF142" s="30"/>
      <c r="AG142" s="30"/>
      <c r="AH142" s="30"/>
      <c r="AI142" s="30"/>
      <c r="AJ142" s="30"/>
      <c r="AK142" s="30"/>
      <c r="AL142" s="30"/>
      <c r="AM142" s="30"/>
    </row>
    <row r="143" spans="1:39" ht="14" thickBot="1" x14ac:dyDescent="0.35">
      <c r="A143" s="142" t="s">
        <v>116</v>
      </c>
      <c r="B143" s="143">
        <v>20</v>
      </c>
      <c r="C143" s="144">
        <f t="shared" si="328"/>
        <v>1360</v>
      </c>
      <c r="D143" s="118">
        <f t="shared" si="329"/>
        <v>272</v>
      </c>
      <c r="E143" s="114">
        <f t="shared" si="330"/>
        <v>3.2380952380952377</v>
      </c>
      <c r="F143" s="115">
        <f t="shared" si="331"/>
        <v>320</v>
      </c>
      <c r="G143" s="118">
        <f t="shared" si="332"/>
        <v>64</v>
      </c>
      <c r="H143" s="116">
        <f t="shared" si="333"/>
        <v>3.2</v>
      </c>
      <c r="I143" s="117">
        <f t="shared" si="334"/>
        <v>0</v>
      </c>
      <c r="J143" s="118">
        <v>0</v>
      </c>
      <c r="K143" s="114">
        <f t="shared" si="335"/>
        <v>0</v>
      </c>
      <c r="L143" s="119">
        <f t="shared" si="336"/>
        <v>0</v>
      </c>
      <c r="M143" s="118">
        <v>0</v>
      </c>
      <c r="N143" s="116">
        <f t="shared" si="337"/>
        <v>0</v>
      </c>
      <c r="O143" s="120">
        <f t="shared" si="338"/>
        <v>80</v>
      </c>
      <c r="P143" s="121">
        <v>16</v>
      </c>
      <c r="Q143" s="122">
        <f t="shared" si="339"/>
        <v>6.1538461538461542</v>
      </c>
      <c r="R143" s="123">
        <f t="shared" si="340"/>
        <v>80</v>
      </c>
      <c r="S143" s="121">
        <v>16</v>
      </c>
      <c r="T143" s="116">
        <f t="shared" si="341"/>
        <v>17.777777777777779</v>
      </c>
      <c r="U143" s="117">
        <f t="shared" si="342"/>
        <v>0</v>
      </c>
      <c r="V143" s="124">
        <v>0</v>
      </c>
      <c r="W143" s="125">
        <f t="shared" si="346"/>
        <v>0</v>
      </c>
      <c r="X143" s="88">
        <v>0</v>
      </c>
      <c r="Y143" s="126">
        <f t="shared" si="343"/>
        <v>0</v>
      </c>
      <c r="Z143" s="127">
        <f>AA143/B143*100</f>
        <v>0</v>
      </c>
      <c r="AA143" s="88">
        <v>0</v>
      </c>
      <c r="AB143" s="95">
        <f t="shared" si="345"/>
        <v>0</v>
      </c>
      <c r="AE143" s="30"/>
      <c r="AF143" s="30"/>
      <c r="AG143" s="30"/>
      <c r="AH143" s="30"/>
      <c r="AI143" s="30"/>
      <c r="AJ143" s="30"/>
      <c r="AK143" s="30"/>
      <c r="AL143" s="30"/>
      <c r="AM143" s="30"/>
    </row>
    <row r="144" spans="1:39" x14ac:dyDescent="0.3">
      <c r="A144" s="31"/>
      <c r="B144" s="32"/>
    </row>
  </sheetData>
  <protectedRanges>
    <protectedRange password="CDB8" sqref="G22 G25" name="Bereich2_1"/>
    <protectedRange password="CDB8" sqref="D22 D25" name="Bereich1_1"/>
    <protectedRange password="CDB8" sqref="G57:G58 G53 G84:G91" name="Bereich2_1_3"/>
    <protectedRange password="CDB8" sqref="G50:G52 G56 G72:G76 G120:G127 G94:G102 G130:G143 G106:G114 G47 G23:G24 G26:G28 G39" name="Bereich2_1_2"/>
    <protectedRange password="CDB8" sqref="D130:D143 D72:D76 D120:D127 D56:D58 D94:D114 G103:G105 P103:P105 S103:S105 AA100:AA105 D84:D91 D47 D50:D53 D23:D24 D26:D28 D39" name="Bereich1_1_2"/>
    <protectedRange password="CDB8" sqref="G11:G21" name="Bereich2_1_8"/>
    <protectedRange password="CDB8" sqref="D11:D21" name="Bereich1_1_7"/>
    <protectedRange password="CDB8" sqref="G32:G34" name="Bereich2_1_9"/>
    <protectedRange password="CDB8" sqref="D32:D34" name="Bereich1_1_8"/>
    <protectedRange password="CDB8" sqref="G30" name="Bereich2_1_10"/>
    <protectedRange password="CDB8" sqref="D30" name="Bereich1_1_9"/>
    <protectedRange password="CDB8" sqref="G61:G71" name="Bereich2_1_11"/>
    <protectedRange password="CDB8" sqref="D61:D71" name="Bereich1_1_10"/>
    <protectedRange password="CDB8" sqref="G115:G117" name="Bereich2_1_2_2"/>
    <protectedRange password="CDB8" sqref="D115:D117" name="Bereich1_1_2_2"/>
    <protectedRange password="CDB8" sqref="G77:G82 G42:G45" name="Bereich2_1_2_1_1_1"/>
    <protectedRange password="CDB8" sqref="D77:D82 D42:D45" name="Bereich1_1_2_1_1_1"/>
    <protectedRange password="CDB8" sqref="G41" name="Bereich2_1_2_4"/>
    <protectedRange password="CDB8" sqref="D41" name="Bereich1_1_2_4"/>
    <protectedRange password="CDB8" sqref="G29 G36:G38 G40" name="Bereich2_1_2_4_2"/>
    <protectedRange password="CDB8" sqref="D29 D36:D38 D40" name="Bereich1_1_2_4_2"/>
  </protectedRanges>
  <mergeCells count="20">
    <mergeCell ref="O8:P8"/>
    <mergeCell ref="R8:S8"/>
    <mergeCell ref="W8:X8"/>
    <mergeCell ref="Z8:AA8"/>
    <mergeCell ref="A8:A9"/>
    <mergeCell ref="B8:B9"/>
    <mergeCell ref="C8:D8"/>
    <mergeCell ref="F8:G8"/>
    <mergeCell ref="I8:J8"/>
    <mergeCell ref="U8:V8"/>
    <mergeCell ref="L8:M8"/>
    <mergeCell ref="E4:AB4"/>
    <mergeCell ref="D5:E5"/>
    <mergeCell ref="G5:H5"/>
    <mergeCell ref="J5:K5"/>
    <mergeCell ref="M5:N5"/>
    <mergeCell ref="P5:Q5"/>
    <mergeCell ref="S5:T5"/>
    <mergeCell ref="X5:Y5"/>
    <mergeCell ref="AA5:AB5"/>
  </mergeCells>
  <conditionalFormatting sqref="AA134 AA141 AA136 AA27">
    <cfRule type="cellIs" dxfId="1247" priority="3909" operator="lessThan">
      <formula>1</formula>
    </cfRule>
    <cfRule type="cellIs" dxfId="1246" priority="3910" operator="greaterThanOrEqual">
      <formula>1</formula>
    </cfRule>
  </conditionalFormatting>
  <conditionalFormatting sqref="J22 M134 X134 J134 P134 S134 V134 J141 M141 P141 S141 X141 V141 W13 W15:W16 W134:W137 J136 M136 P136 S136 X136 V136 J27 M27 P27 S27 X27 V27 W84:W88 W141:W143 W91 W18:W23 W47:W52 W25:W30">
    <cfRule type="cellIs" dxfId="1245" priority="3949" operator="lessThan">
      <formula>10</formula>
    </cfRule>
    <cfRule type="cellIs" dxfId="1244" priority="3950" operator="greaterThanOrEqual">
      <formula>10</formula>
    </cfRule>
  </conditionalFormatting>
  <conditionalFormatting sqref="M22">
    <cfRule type="cellIs" dxfId="1243" priority="3947" operator="lessThan">
      <formula>10</formula>
    </cfRule>
    <cfRule type="cellIs" dxfId="1242" priority="3948" operator="greaterThanOrEqual">
      <formula>10</formula>
    </cfRule>
  </conditionalFormatting>
  <conditionalFormatting sqref="P22">
    <cfRule type="cellIs" dxfId="1241" priority="3945" operator="lessThan">
      <formula>10</formula>
    </cfRule>
    <cfRule type="cellIs" dxfId="1240" priority="3946" operator="greaterThanOrEqual">
      <formula>10</formula>
    </cfRule>
  </conditionalFormatting>
  <conditionalFormatting sqref="S22">
    <cfRule type="cellIs" dxfId="1239" priority="3943" operator="lessThan">
      <formula>10</formula>
    </cfRule>
    <cfRule type="cellIs" dxfId="1238" priority="3944" operator="greaterThanOrEqual">
      <formula>10</formula>
    </cfRule>
  </conditionalFormatting>
  <conditionalFormatting sqref="X22">
    <cfRule type="cellIs" dxfId="1237" priority="3941" operator="lessThan">
      <formula>10</formula>
    </cfRule>
    <cfRule type="cellIs" dxfId="1236" priority="3942" operator="greaterThanOrEqual">
      <formula>10</formula>
    </cfRule>
  </conditionalFormatting>
  <conditionalFormatting sqref="V22">
    <cfRule type="cellIs" dxfId="1235" priority="3939" operator="lessThan">
      <formula>10</formula>
    </cfRule>
    <cfRule type="cellIs" dxfId="1234" priority="3940" operator="greaterThanOrEqual">
      <formula>10</formula>
    </cfRule>
  </conditionalFormatting>
  <conditionalFormatting sqref="AA22">
    <cfRule type="cellIs" dxfId="1233" priority="3937" operator="lessThan">
      <formula>1</formula>
    </cfRule>
    <cfRule type="cellIs" dxfId="1232" priority="3938" operator="greaterThanOrEqual">
      <formula>1</formula>
    </cfRule>
  </conditionalFormatting>
  <conditionalFormatting sqref="J25">
    <cfRule type="cellIs" dxfId="1231" priority="3935" operator="lessThan">
      <formula>10</formula>
    </cfRule>
    <cfRule type="cellIs" dxfId="1230" priority="3936" operator="greaterThanOrEqual">
      <formula>10</formula>
    </cfRule>
  </conditionalFormatting>
  <conditionalFormatting sqref="M25">
    <cfRule type="cellIs" dxfId="1229" priority="3933" operator="lessThan">
      <formula>10</formula>
    </cfRule>
    <cfRule type="cellIs" dxfId="1228" priority="3934" operator="greaterThanOrEqual">
      <formula>10</formula>
    </cfRule>
  </conditionalFormatting>
  <conditionalFormatting sqref="P25">
    <cfRule type="cellIs" dxfId="1227" priority="3931" operator="lessThan">
      <formula>10</formula>
    </cfRule>
    <cfRule type="cellIs" dxfId="1226" priority="3932" operator="greaterThanOrEqual">
      <formula>10</formula>
    </cfRule>
  </conditionalFormatting>
  <conditionalFormatting sqref="S25">
    <cfRule type="cellIs" dxfId="1225" priority="3929" operator="lessThan">
      <formula>10</formula>
    </cfRule>
    <cfRule type="cellIs" dxfId="1224" priority="3930" operator="greaterThanOrEqual">
      <formula>10</formula>
    </cfRule>
  </conditionalFormatting>
  <conditionalFormatting sqref="X25">
    <cfRule type="cellIs" dxfId="1223" priority="3927" operator="lessThan">
      <formula>10</formula>
    </cfRule>
    <cfRule type="cellIs" dxfId="1222" priority="3928" operator="greaterThanOrEqual">
      <formula>10</formula>
    </cfRule>
  </conditionalFormatting>
  <conditionalFormatting sqref="V25">
    <cfRule type="cellIs" dxfId="1221" priority="3925" operator="lessThan">
      <formula>10</formula>
    </cfRule>
    <cfRule type="cellIs" dxfId="1220" priority="3926" operator="greaterThanOrEqual">
      <formula>10</formula>
    </cfRule>
  </conditionalFormatting>
  <conditionalFormatting sqref="AA25">
    <cfRule type="cellIs" dxfId="1219" priority="3923" operator="lessThan">
      <formula>1</formula>
    </cfRule>
    <cfRule type="cellIs" dxfId="1218" priority="3924" operator="greaterThanOrEqual">
      <formula>1</formula>
    </cfRule>
  </conditionalFormatting>
  <conditionalFormatting sqref="J72">
    <cfRule type="cellIs" dxfId="1217" priority="3865" operator="lessThan">
      <formula>10</formula>
    </cfRule>
    <cfRule type="cellIs" dxfId="1216" priority="3866" operator="greaterThanOrEqual">
      <formula>10</formula>
    </cfRule>
  </conditionalFormatting>
  <conditionalFormatting sqref="M72">
    <cfRule type="cellIs" dxfId="1215" priority="3863" operator="lessThan">
      <formula>10</formula>
    </cfRule>
    <cfRule type="cellIs" dxfId="1214" priority="3864" operator="greaterThanOrEqual">
      <formula>10</formula>
    </cfRule>
  </conditionalFormatting>
  <conditionalFormatting sqref="P72">
    <cfRule type="cellIs" dxfId="1213" priority="3861" operator="lessThan">
      <formula>10</formula>
    </cfRule>
    <cfRule type="cellIs" dxfId="1212" priority="3862" operator="greaterThanOrEqual">
      <formula>10</formula>
    </cfRule>
  </conditionalFormatting>
  <conditionalFormatting sqref="S72">
    <cfRule type="cellIs" dxfId="1211" priority="3859" operator="lessThan">
      <formula>10</formula>
    </cfRule>
    <cfRule type="cellIs" dxfId="1210" priority="3860" operator="greaterThanOrEqual">
      <formula>10</formula>
    </cfRule>
  </conditionalFormatting>
  <conditionalFormatting sqref="X72">
    <cfRule type="cellIs" dxfId="1209" priority="3857" operator="lessThan">
      <formula>10</formula>
    </cfRule>
    <cfRule type="cellIs" dxfId="1208" priority="3858" operator="greaterThanOrEqual">
      <formula>10</formula>
    </cfRule>
  </conditionalFormatting>
  <conditionalFormatting sqref="V72">
    <cfRule type="cellIs" dxfId="1207" priority="3855" operator="lessThan">
      <formula>10</formula>
    </cfRule>
    <cfRule type="cellIs" dxfId="1206" priority="3856" operator="greaterThanOrEqual">
      <formula>10</formula>
    </cfRule>
  </conditionalFormatting>
  <conditionalFormatting sqref="AA72">
    <cfRule type="cellIs" dxfId="1205" priority="3853" operator="lessThan">
      <formula>1</formula>
    </cfRule>
    <cfRule type="cellIs" dxfId="1204" priority="3854" operator="greaterThanOrEqual">
      <formula>1</formula>
    </cfRule>
  </conditionalFormatting>
  <conditionalFormatting sqref="J26">
    <cfRule type="cellIs" dxfId="1203" priority="3851" operator="lessThan">
      <formula>10</formula>
    </cfRule>
    <cfRule type="cellIs" dxfId="1202" priority="3852" operator="greaterThanOrEqual">
      <formula>10</formula>
    </cfRule>
  </conditionalFormatting>
  <conditionalFormatting sqref="M26">
    <cfRule type="cellIs" dxfId="1201" priority="3849" operator="lessThan">
      <formula>10</formula>
    </cfRule>
    <cfRule type="cellIs" dxfId="1200" priority="3850" operator="greaterThanOrEqual">
      <formula>10</formula>
    </cfRule>
  </conditionalFormatting>
  <conditionalFormatting sqref="P26">
    <cfRule type="cellIs" dxfId="1199" priority="3847" operator="lessThan">
      <formula>10</formula>
    </cfRule>
    <cfRule type="cellIs" dxfId="1198" priority="3848" operator="greaterThanOrEqual">
      <formula>10</formula>
    </cfRule>
  </conditionalFormatting>
  <conditionalFormatting sqref="S26">
    <cfRule type="cellIs" dxfId="1197" priority="3845" operator="lessThan">
      <formula>10</formula>
    </cfRule>
    <cfRule type="cellIs" dxfId="1196" priority="3846" operator="greaterThanOrEqual">
      <formula>10</formula>
    </cfRule>
  </conditionalFormatting>
  <conditionalFormatting sqref="X26">
    <cfRule type="cellIs" dxfId="1195" priority="3843" operator="lessThan">
      <formula>10</formula>
    </cfRule>
    <cfRule type="cellIs" dxfId="1194" priority="3844" operator="greaterThanOrEqual">
      <formula>10</formula>
    </cfRule>
  </conditionalFormatting>
  <conditionalFormatting sqref="V26">
    <cfRule type="cellIs" dxfId="1193" priority="3841" operator="lessThan">
      <formula>10</formula>
    </cfRule>
    <cfRule type="cellIs" dxfId="1192" priority="3842" operator="greaterThanOrEqual">
      <formula>10</formula>
    </cfRule>
  </conditionalFormatting>
  <conditionalFormatting sqref="AA26">
    <cfRule type="cellIs" dxfId="1191" priority="3839" operator="lessThan">
      <formula>1</formula>
    </cfRule>
    <cfRule type="cellIs" dxfId="1190" priority="3840" operator="greaterThanOrEqual">
      <formula>1</formula>
    </cfRule>
  </conditionalFormatting>
  <conditionalFormatting sqref="J23">
    <cfRule type="cellIs" dxfId="1189" priority="3823" operator="lessThan">
      <formula>10</formula>
    </cfRule>
    <cfRule type="cellIs" dxfId="1188" priority="3824" operator="greaterThanOrEqual">
      <formula>10</formula>
    </cfRule>
  </conditionalFormatting>
  <conditionalFormatting sqref="M23">
    <cfRule type="cellIs" dxfId="1187" priority="3821" operator="lessThan">
      <formula>10</formula>
    </cfRule>
    <cfRule type="cellIs" dxfId="1186" priority="3822" operator="greaterThanOrEqual">
      <formula>10</formula>
    </cfRule>
  </conditionalFormatting>
  <conditionalFormatting sqref="P23">
    <cfRule type="cellIs" dxfId="1185" priority="3819" operator="lessThan">
      <formula>10</formula>
    </cfRule>
    <cfRule type="cellIs" dxfId="1184" priority="3820" operator="greaterThanOrEqual">
      <formula>10</formula>
    </cfRule>
  </conditionalFormatting>
  <conditionalFormatting sqref="S23">
    <cfRule type="cellIs" dxfId="1183" priority="3817" operator="lessThan">
      <formula>10</formula>
    </cfRule>
    <cfRule type="cellIs" dxfId="1182" priority="3818" operator="greaterThanOrEqual">
      <formula>10</formula>
    </cfRule>
  </conditionalFormatting>
  <conditionalFormatting sqref="X23">
    <cfRule type="cellIs" dxfId="1181" priority="3815" operator="lessThan">
      <formula>10</formula>
    </cfRule>
    <cfRule type="cellIs" dxfId="1180" priority="3816" operator="greaterThanOrEqual">
      <formula>10</formula>
    </cfRule>
  </conditionalFormatting>
  <conditionalFormatting sqref="V23">
    <cfRule type="cellIs" dxfId="1179" priority="3813" operator="lessThan">
      <formula>10</formula>
    </cfRule>
    <cfRule type="cellIs" dxfId="1178" priority="3814" operator="greaterThanOrEqual">
      <formula>10</formula>
    </cfRule>
  </conditionalFormatting>
  <conditionalFormatting sqref="AA23">
    <cfRule type="cellIs" dxfId="1177" priority="3811" operator="lessThan">
      <formula>1</formula>
    </cfRule>
    <cfRule type="cellIs" dxfId="1176" priority="3812" operator="greaterThanOrEqual">
      <formula>1</formula>
    </cfRule>
  </conditionalFormatting>
  <conditionalFormatting sqref="J47">
    <cfRule type="cellIs" dxfId="1175" priority="3781" operator="lessThan">
      <formula>10</formula>
    </cfRule>
    <cfRule type="cellIs" dxfId="1174" priority="3782" operator="greaterThanOrEqual">
      <formula>10</formula>
    </cfRule>
  </conditionalFormatting>
  <conditionalFormatting sqref="M47">
    <cfRule type="cellIs" dxfId="1173" priority="3779" operator="lessThan">
      <formula>10</formula>
    </cfRule>
    <cfRule type="cellIs" dxfId="1172" priority="3780" operator="greaterThanOrEqual">
      <formula>10</formula>
    </cfRule>
  </conditionalFormatting>
  <conditionalFormatting sqref="P47">
    <cfRule type="cellIs" dxfId="1171" priority="3777" operator="lessThan">
      <formula>10</formula>
    </cfRule>
    <cfRule type="cellIs" dxfId="1170" priority="3778" operator="greaterThanOrEqual">
      <formula>10</formula>
    </cfRule>
  </conditionalFormatting>
  <conditionalFormatting sqref="S47">
    <cfRule type="cellIs" dxfId="1169" priority="3775" operator="lessThan">
      <formula>10</formula>
    </cfRule>
    <cfRule type="cellIs" dxfId="1168" priority="3776" operator="greaterThanOrEqual">
      <formula>10</formula>
    </cfRule>
  </conditionalFormatting>
  <conditionalFormatting sqref="X47">
    <cfRule type="cellIs" dxfId="1167" priority="3773" operator="lessThan">
      <formula>10</formula>
    </cfRule>
    <cfRule type="cellIs" dxfId="1166" priority="3774" operator="greaterThanOrEqual">
      <formula>10</formula>
    </cfRule>
  </conditionalFormatting>
  <conditionalFormatting sqref="V47">
    <cfRule type="cellIs" dxfId="1165" priority="3771" operator="lessThan">
      <formula>10</formula>
    </cfRule>
    <cfRule type="cellIs" dxfId="1164" priority="3772" operator="greaterThanOrEqual">
      <formula>10</formula>
    </cfRule>
  </conditionalFormatting>
  <conditionalFormatting sqref="AA47">
    <cfRule type="cellIs" dxfId="1163" priority="3769" operator="lessThan">
      <formula>1</formula>
    </cfRule>
    <cfRule type="cellIs" dxfId="1162" priority="3770" operator="greaterThanOrEqual">
      <formula>1</formula>
    </cfRule>
  </conditionalFormatting>
  <conditionalFormatting sqref="J28:J29">
    <cfRule type="cellIs" dxfId="1161" priority="3795" operator="lessThan">
      <formula>10</formula>
    </cfRule>
    <cfRule type="cellIs" dxfId="1160" priority="3796" operator="greaterThanOrEqual">
      <formula>10</formula>
    </cfRule>
  </conditionalFormatting>
  <conditionalFormatting sqref="M28:M29">
    <cfRule type="cellIs" dxfId="1159" priority="3793" operator="lessThan">
      <formula>10</formula>
    </cfRule>
    <cfRule type="cellIs" dxfId="1158" priority="3794" operator="greaterThanOrEqual">
      <formula>10</formula>
    </cfRule>
  </conditionalFormatting>
  <conditionalFormatting sqref="P28:P29">
    <cfRule type="cellIs" dxfId="1157" priority="3791" operator="lessThan">
      <formula>10</formula>
    </cfRule>
    <cfRule type="cellIs" dxfId="1156" priority="3792" operator="greaterThanOrEqual">
      <formula>10</formula>
    </cfRule>
  </conditionalFormatting>
  <conditionalFormatting sqref="S28:S29">
    <cfRule type="cellIs" dxfId="1155" priority="3789" operator="lessThan">
      <formula>10</formula>
    </cfRule>
    <cfRule type="cellIs" dxfId="1154" priority="3790" operator="greaterThanOrEqual">
      <formula>10</formula>
    </cfRule>
  </conditionalFormatting>
  <conditionalFormatting sqref="X28:X29">
    <cfRule type="cellIs" dxfId="1153" priority="3787" operator="lessThan">
      <formula>10</formula>
    </cfRule>
    <cfRule type="cellIs" dxfId="1152" priority="3788" operator="greaterThanOrEqual">
      <formula>10</formula>
    </cfRule>
  </conditionalFormatting>
  <conditionalFormatting sqref="V28:V29">
    <cfRule type="cellIs" dxfId="1151" priority="3785" operator="lessThan">
      <formula>10</formula>
    </cfRule>
    <cfRule type="cellIs" dxfId="1150" priority="3786" operator="greaterThanOrEqual">
      <formula>10</formula>
    </cfRule>
  </conditionalFormatting>
  <conditionalFormatting sqref="AA28:AA29">
    <cfRule type="cellIs" dxfId="1149" priority="3783" operator="lessThan">
      <formula>1</formula>
    </cfRule>
    <cfRule type="cellIs" dxfId="1148" priority="3784" operator="greaterThanOrEqual">
      <formula>1</formula>
    </cfRule>
  </conditionalFormatting>
  <conditionalFormatting sqref="J50">
    <cfRule type="cellIs" dxfId="1147" priority="3767" operator="lessThan">
      <formula>10</formula>
    </cfRule>
    <cfRule type="cellIs" dxfId="1146" priority="3768" operator="greaterThanOrEqual">
      <formula>10</formula>
    </cfRule>
  </conditionalFormatting>
  <conditionalFormatting sqref="M50">
    <cfRule type="cellIs" dxfId="1145" priority="3765" operator="lessThan">
      <formula>10</formula>
    </cfRule>
    <cfRule type="cellIs" dxfId="1144" priority="3766" operator="greaterThanOrEqual">
      <formula>10</formula>
    </cfRule>
  </conditionalFormatting>
  <conditionalFormatting sqref="P50">
    <cfRule type="cellIs" dxfId="1143" priority="3763" operator="lessThan">
      <formula>10</formula>
    </cfRule>
    <cfRule type="cellIs" dxfId="1142" priority="3764" operator="greaterThanOrEqual">
      <formula>10</formula>
    </cfRule>
  </conditionalFormatting>
  <conditionalFormatting sqref="S50">
    <cfRule type="cellIs" dxfId="1141" priority="3761" operator="lessThan">
      <formula>10</formula>
    </cfRule>
    <cfRule type="cellIs" dxfId="1140" priority="3762" operator="greaterThanOrEqual">
      <formula>10</formula>
    </cfRule>
  </conditionalFormatting>
  <conditionalFormatting sqref="X50">
    <cfRule type="cellIs" dxfId="1139" priority="3759" operator="lessThan">
      <formula>10</formula>
    </cfRule>
    <cfRule type="cellIs" dxfId="1138" priority="3760" operator="greaterThanOrEqual">
      <formula>10</formula>
    </cfRule>
  </conditionalFormatting>
  <conditionalFormatting sqref="V50">
    <cfRule type="cellIs" dxfId="1137" priority="3757" operator="lessThan">
      <formula>10</formula>
    </cfRule>
    <cfRule type="cellIs" dxfId="1136" priority="3758" operator="greaterThanOrEqual">
      <formula>10</formula>
    </cfRule>
  </conditionalFormatting>
  <conditionalFormatting sqref="AA50">
    <cfRule type="cellIs" dxfId="1135" priority="3755" operator="lessThan">
      <formula>1</formula>
    </cfRule>
    <cfRule type="cellIs" dxfId="1134" priority="3756" operator="greaterThanOrEqual">
      <formula>1</formula>
    </cfRule>
  </conditionalFormatting>
  <conditionalFormatting sqref="J51">
    <cfRule type="cellIs" dxfId="1133" priority="3753" operator="lessThan">
      <formula>10</formula>
    </cfRule>
    <cfRule type="cellIs" dxfId="1132" priority="3754" operator="greaterThanOrEqual">
      <formula>10</formula>
    </cfRule>
  </conditionalFormatting>
  <conditionalFormatting sqref="M51">
    <cfRule type="cellIs" dxfId="1131" priority="3751" operator="lessThan">
      <formula>10</formula>
    </cfRule>
    <cfRule type="cellIs" dxfId="1130" priority="3752" operator="greaterThanOrEqual">
      <formula>10</formula>
    </cfRule>
  </conditionalFormatting>
  <conditionalFormatting sqref="P51">
    <cfRule type="cellIs" dxfId="1129" priority="3749" operator="lessThan">
      <formula>10</formula>
    </cfRule>
    <cfRule type="cellIs" dxfId="1128" priority="3750" operator="greaterThanOrEqual">
      <formula>10</formula>
    </cfRule>
  </conditionalFormatting>
  <conditionalFormatting sqref="S51">
    <cfRule type="cellIs" dxfId="1127" priority="3747" operator="lessThan">
      <formula>10</formula>
    </cfRule>
    <cfRule type="cellIs" dxfId="1126" priority="3748" operator="greaterThanOrEqual">
      <formula>10</formula>
    </cfRule>
  </conditionalFormatting>
  <conditionalFormatting sqref="X51">
    <cfRule type="cellIs" dxfId="1125" priority="3745" operator="lessThan">
      <formula>10</formula>
    </cfRule>
    <cfRule type="cellIs" dxfId="1124" priority="3746" operator="greaterThanOrEqual">
      <formula>10</formula>
    </cfRule>
  </conditionalFormatting>
  <conditionalFormatting sqref="V51">
    <cfRule type="cellIs" dxfId="1123" priority="3743" operator="lessThan">
      <formula>10</formula>
    </cfRule>
    <cfRule type="cellIs" dxfId="1122" priority="3744" operator="greaterThanOrEqual">
      <formula>10</formula>
    </cfRule>
  </conditionalFormatting>
  <conditionalFormatting sqref="AA51">
    <cfRule type="cellIs" dxfId="1121" priority="3741" operator="lessThan">
      <formula>1</formula>
    </cfRule>
    <cfRule type="cellIs" dxfId="1120" priority="3742" operator="greaterThanOrEqual">
      <formula>1</formula>
    </cfRule>
  </conditionalFormatting>
  <conditionalFormatting sqref="J52">
    <cfRule type="cellIs" dxfId="1119" priority="3711" operator="lessThan">
      <formula>10</formula>
    </cfRule>
    <cfRule type="cellIs" dxfId="1118" priority="3712" operator="greaterThanOrEqual">
      <formula>10</formula>
    </cfRule>
  </conditionalFormatting>
  <conditionalFormatting sqref="M52">
    <cfRule type="cellIs" dxfId="1117" priority="3709" operator="lessThan">
      <formula>10</formula>
    </cfRule>
    <cfRule type="cellIs" dxfId="1116" priority="3710" operator="greaterThanOrEqual">
      <formula>10</formula>
    </cfRule>
  </conditionalFormatting>
  <conditionalFormatting sqref="P52">
    <cfRule type="cellIs" dxfId="1115" priority="3707" operator="lessThan">
      <formula>10</formula>
    </cfRule>
    <cfRule type="cellIs" dxfId="1114" priority="3708" operator="greaterThanOrEqual">
      <formula>10</formula>
    </cfRule>
  </conditionalFormatting>
  <conditionalFormatting sqref="S52">
    <cfRule type="cellIs" dxfId="1113" priority="3705" operator="lessThan">
      <formula>10</formula>
    </cfRule>
    <cfRule type="cellIs" dxfId="1112" priority="3706" operator="greaterThanOrEqual">
      <formula>10</formula>
    </cfRule>
  </conditionalFormatting>
  <conditionalFormatting sqref="X52">
    <cfRule type="cellIs" dxfId="1111" priority="3703" operator="lessThan">
      <formula>10</formula>
    </cfRule>
    <cfRule type="cellIs" dxfId="1110" priority="3704" operator="greaterThanOrEqual">
      <formula>10</formula>
    </cfRule>
  </conditionalFormatting>
  <conditionalFormatting sqref="V52">
    <cfRule type="cellIs" dxfId="1109" priority="3701" operator="lessThan">
      <formula>10</formula>
    </cfRule>
    <cfRule type="cellIs" dxfId="1108" priority="3702" operator="greaterThanOrEqual">
      <formula>10</formula>
    </cfRule>
  </conditionalFormatting>
  <conditionalFormatting sqref="AA52">
    <cfRule type="cellIs" dxfId="1107" priority="3699" operator="lessThan">
      <formula>1</formula>
    </cfRule>
    <cfRule type="cellIs" dxfId="1106" priority="3700" operator="greaterThanOrEqual">
      <formula>1</formula>
    </cfRule>
  </conditionalFormatting>
  <conditionalFormatting sqref="AA57">
    <cfRule type="cellIs" dxfId="1105" priority="3657" operator="lessThan">
      <formula>1</formula>
    </cfRule>
    <cfRule type="cellIs" dxfId="1104" priority="3658" operator="greaterThanOrEqual">
      <formula>1</formula>
    </cfRule>
  </conditionalFormatting>
  <conditionalFormatting sqref="J56">
    <cfRule type="cellIs" dxfId="1103" priority="3683" operator="lessThan">
      <formula>10</formula>
    </cfRule>
    <cfRule type="cellIs" dxfId="1102" priority="3684" operator="greaterThanOrEqual">
      <formula>10</formula>
    </cfRule>
  </conditionalFormatting>
  <conditionalFormatting sqref="M56">
    <cfRule type="cellIs" dxfId="1101" priority="3681" operator="lessThan">
      <formula>10</formula>
    </cfRule>
    <cfRule type="cellIs" dxfId="1100" priority="3682" operator="greaterThanOrEqual">
      <formula>10</formula>
    </cfRule>
  </conditionalFormatting>
  <conditionalFormatting sqref="P56">
    <cfRule type="cellIs" dxfId="1099" priority="3679" operator="lessThan">
      <formula>10</formula>
    </cfRule>
    <cfRule type="cellIs" dxfId="1098" priority="3680" operator="greaterThanOrEqual">
      <formula>10</formula>
    </cfRule>
  </conditionalFormatting>
  <conditionalFormatting sqref="S56">
    <cfRule type="cellIs" dxfId="1097" priority="3677" operator="lessThan">
      <formula>10</formula>
    </cfRule>
    <cfRule type="cellIs" dxfId="1096" priority="3678" operator="greaterThanOrEqual">
      <formula>10</formula>
    </cfRule>
  </conditionalFormatting>
  <conditionalFormatting sqref="X56">
    <cfRule type="cellIs" dxfId="1095" priority="3675" operator="lessThan">
      <formula>10</formula>
    </cfRule>
    <cfRule type="cellIs" dxfId="1094" priority="3676" operator="greaterThanOrEqual">
      <formula>10</formula>
    </cfRule>
  </conditionalFormatting>
  <conditionalFormatting sqref="V56">
    <cfRule type="cellIs" dxfId="1093" priority="3673" operator="lessThan">
      <formula>10</formula>
    </cfRule>
    <cfRule type="cellIs" dxfId="1092" priority="3674" operator="greaterThanOrEqual">
      <formula>10</formula>
    </cfRule>
  </conditionalFormatting>
  <conditionalFormatting sqref="AA56">
    <cfRule type="cellIs" dxfId="1091" priority="3671" operator="lessThan">
      <formula>1</formula>
    </cfRule>
    <cfRule type="cellIs" dxfId="1090" priority="3672" operator="greaterThanOrEqual">
      <formula>1</formula>
    </cfRule>
  </conditionalFormatting>
  <conditionalFormatting sqref="J57">
    <cfRule type="cellIs" dxfId="1089" priority="3669" operator="lessThan">
      <formula>10</formula>
    </cfRule>
    <cfRule type="cellIs" dxfId="1088" priority="3670" operator="greaterThanOrEqual">
      <formula>10</formula>
    </cfRule>
  </conditionalFormatting>
  <conditionalFormatting sqref="M57">
    <cfRule type="cellIs" dxfId="1087" priority="3667" operator="lessThan">
      <formula>10</formula>
    </cfRule>
    <cfRule type="cellIs" dxfId="1086" priority="3668" operator="greaterThanOrEqual">
      <formula>10</formula>
    </cfRule>
  </conditionalFormatting>
  <conditionalFormatting sqref="P57">
    <cfRule type="cellIs" dxfId="1085" priority="3665" operator="lessThan">
      <formula>10</formula>
    </cfRule>
    <cfRule type="cellIs" dxfId="1084" priority="3666" operator="greaterThanOrEqual">
      <formula>10</formula>
    </cfRule>
  </conditionalFormatting>
  <conditionalFormatting sqref="S57">
    <cfRule type="cellIs" dxfId="1083" priority="3663" operator="lessThan">
      <formula>10</formula>
    </cfRule>
    <cfRule type="cellIs" dxfId="1082" priority="3664" operator="greaterThanOrEqual">
      <formula>10</formula>
    </cfRule>
  </conditionalFormatting>
  <conditionalFormatting sqref="X57">
    <cfRule type="cellIs" dxfId="1081" priority="3661" operator="lessThan">
      <formula>10</formula>
    </cfRule>
    <cfRule type="cellIs" dxfId="1080" priority="3662" operator="greaterThanOrEqual">
      <formula>10</formula>
    </cfRule>
  </conditionalFormatting>
  <conditionalFormatting sqref="V57">
    <cfRule type="cellIs" dxfId="1079" priority="3659" operator="lessThan">
      <formula>10</formula>
    </cfRule>
    <cfRule type="cellIs" dxfId="1078" priority="3660" operator="greaterThanOrEqual">
      <formula>10</formula>
    </cfRule>
  </conditionalFormatting>
  <conditionalFormatting sqref="J58">
    <cfRule type="cellIs" dxfId="1077" priority="3655" operator="lessThan">
      <formula>10</formula>
    </cfRule>
    <cfRule type="cellIs" dxfId="1076" priority="3656" operator="greaterThanOrEqual">
      <formula>10</formula>
    </cfRule>
  </conditionalFormatting>
  <conditionalFormatting sqref="M58">
    <cfRule type="cellIs" dxfId="1075" priority="3653" operator="lessThan">
      <formula>10</formula>
    </cfRule>
    <cfRule type="cellIs" dxfId="1074" priority="3654" operator="greaterThanOrEqual">
      <formula>10</formula>
    </cfRule>
  </conditionalFormatting>
  <conditionalFormatting sqref="P58">
    <cfRule type="cellIs" dxfId="1073" priority="3651" operator="lessThan">
      <formula>10</formula>
    </cfRule>
    <cfRule type="cellIs" dxfId="1072" priority="3652" operator="greaterThanOrEqual">
      <formula>10</formula>
    </cfRule>
  </conditionalFormatting>
  <conditionalFormatting sqref="S58">
    <cfRule type="cellIs" dxfId="1071" priority="3649" operator="lessThan">
      <formula>10</formula>
    </cfRule>
    <cfRule type="cellIs" dxfId="1070" priority="3650" operator="greaterThanOrEqual">
      <formula>10</formula>
    </cfRule>
  </conditionalFormatting>
  <conditionalFormatting sqref="X58">
    <cfRule type="cellIs" dxfId="1069" priority="3647" operator="lessThan">
      <formula>10</formula>
    </cfRule>
    <cfRule type="cellIs" dxfId="1068" priority="3648" operator="greaterThanOrEqual">
      <formula>10</formula>
    </cfRule>
  </conditionalFormatting>
  <conditionalFormatting sqref="V58">
    <cfRule type="cellIs" dxfId="1067" priority="3645" operator="lessThan">
      <formula>10</formula>
    </cfRule>
    <cfRule type="cellIs" dxfId="1066" priority="3646" operator="greaterThanOrEqual">
      <formula>10</formula>
    </cfRule>
  </conditionalFormatting>
  <conditionalFormatting sqref="AA58">
    <cfRule type="cellIs" dxfId="1065" priority="3643" operator="lessThan">
      <formula>1</formula>
    </cfRule>
    <cfRule type="cellIs" dxfId="1064" priority="3644" operator="greaterThanOrEqual">
      <formula>1</formula>
    </cfRule>
  </conditionalFormatting>
  <conditionalFormatting sqref="J84">
    <cfRule type="cellIs" dxfId="1063" priority="3599" operator="lessThan">
      <formula>10</formula>
    </cfRule>
    <cfRule type="cellIs" dxfId="1062" priority="3600" operator="greaterThanOrEqual">
      <formula>10</formula>
    </cfRule>
  </conditionalFormatting>
  <conditionalFormatting sqref="M84">
    <cfRule type="cellIs" dxfId="1061" priority="3597" operator="lessThan">
      <formula>10</formula>
    </cfRule>
    <cfRule type="cellIs" dxfId="1060" priority="3598" operator="greaterThanOrEqual">
      <formula>10</formula>
    </cfRule>
  </conditionalFormatting>
  <conditionalFormatting sqref="P84">
    <cfRule type="cellIs" dxfId="1059" priority="3595" operator="lessThan">
      <formula>10</formula>
    </cfRule>
    <cfRule type="cellIs" dxfId="1058" priority="3596" operator="greaterThanOrEqual">
      <formula>10</formula>
    </cfRule>
  </conditionalFormatting>
  <conditionalFormatting sqref="S84">
    <cfRule type="cellIs" dxfId="1057" priority="3593" operator="lessThan">
      <formula>10</formula>
    </cfRule>
    <cfRule type="cellIs" dxfId="1056" priority="3594" operator="greaterThanOrEqual">
      <formula>10</formula>
    </cfRule>
  </conditionalFormatting>
  <conditionalFormatting sqref="X84">
    <cfRule type="cellIs" dxfId="1055" priority="3591" operator="lessThan">
      <formula>10</formula>
    </cfRule>
    <cfRule type="cellIs" dxfId="1054" priority="3592" operator="greaterThanOrEqual">
      <formula>10</formula>
    </cfRule>
  </conditionalFormatting>
  <conditionalFormatting sqref="V84">
    <cfRule type="cellIs" dxfId="1053" priority="3589" operator="lessThan">
      <formula>10</formula>
    </cfRule>
    <cfRule type="cellIs" dxfId="1052" priority="3590" operator="greaterThanOrEqual">
      <formula>10</formula>
    </cfRule>
  </conditionalFormatting>
  <conditionalFormatting sqref="AA84">
    <cfRule type="cellIs" dxfId="1051" priority="3587" operator="lessThan">
      <formula>1</formula>
    </cfRule>
    <cfRule type="cellIs" dxfId="1050" priority="3588" operator="greaterThanOrEqual">
      <formula>1</formula>
    </cfRule>
  </conditionalFormatting>
  <conditionalFormatting sqref="J85">
    <cfRule type="cellIs" dxfId="1049" priority="3585" operator="lessThan">
      <formula>10</formula>
    </cfRule>
    <cfRule type="cellIs" dxfId="1048" priority="3586" operator="greaterThanOrEqual">
      <formula>10</formula>
    </cfRule>
  </conditionalFormatting>
  <conditionalFormatting sqref="M85">
    <cfRule type="cellIs" dxfId="1047" priority="3583" operator="lessThan">
      <formula>10</formula>
    </cfRule>
    <cfRule type="cellIs" dxfId="1046" priority="3584" operator="greaterThanOrEqual">
      <formula>10</formula>
    </cfRule>
  </conditionalFormatting>
  <conditionalFormatting sqref="P85">
    <cfRule type="cellIs" dxfId="1045" priority="3581" operator="lessThan">
      <formula>10</formula>
    </cfRule>
    <cfRule type="cellIs" dxfId="1044" priority="3582" operator="greaterThanOrEqual">
      <formula>10</formula>
    </cfRule>
  </conditionalFormatting>
  <conditionalFormatting sqref="S85">
    <cfRule type="cellIs" dxfId="1043" priority="3579" operator="lessThan">
      <formula>10</formula>
    </cfRule>
    <cfRule type="cellIs" dxfId="1042" priority="3580" operator="greaterThanOrEqual">
      <formula>10</formula>
    </cfRule>
  </conditionalFormatting>
  <conditionalFormatting sqref="X85">
    <cfRule type="cellIs" dxfId="1041" priority="3577" operator="lessThan">
      <formula>10</formula>
    </cfRule>
    <cfRule type="cellIs" dxfId="1040" priority="3578" operator="greaterThanOrEqual">
      <formula>10</formula>
    </cfRule>
  </conditionalFormatting>
  <conditionalFormatting sqref="V85">
    <cfRule type="cellIs" dxfId="1039" priority="3575" operator="lessThan">
      <formula>10</formula>
    </cfRule>
    <cfRule type="cellIs" dxfId="1038" priority="3576" operator="greaterThanOrEqual">
      <formula>10</formula>
    </cfRule>
  </conditionalFormatting>
  <conditionalFormatting sqref="AA85">
    <cfRule type="cellIs" dxfId="1037" priority="3573" operator="lessThan">
      <formula>1</formula>
    </cfRule>
    <cfRule type="cellIs" dxfId="1036" priority="3574" operator="greaterThanOrEqual">
      <formula>1</formula>
    </cfRule>
  </conditionalFormatting>
  <conditionalFormatting sqref="J86:J88 J91">
    <cfRule type="cellIs" dxfId="1035" priority="3571" operator="lessThan">
      <formula>10</formula>
    </cfRule>
    <cfRule type="cellIs" dxfId="1034" priority="3572" operator="greaterThanOrEqual">
      <formula>10</formula>
    </cfRule>
  </conditionalFormatting>
  <conditionalFormatting sqref="M86:M88 M91">
    <cfRule type="cellIs" dxfId="1033" priority="3569" operator="lessThan">
      <formula>10</formula>
    </cfRule>
    <cfRule type="cellIs" dxfId="1032" priority="3570" operator="greaterThanOrEqual">
      <formula>10</formula>
    </cfRule>
  </conditionalFormatting>
  <conditionalFormatting sqref="P86:P88 P91">
    <cfRule type="cellIs" dxfId="1031" priority="3567" operator="lessThan">
      <formula>10</formula>
    </cfRule>
    <cfRule type="cellIs" dxfId="1030" priority="3568" operator="greaterThanOrEqual">
      <formula>10</formula>
    </cfRule>
  </conditionalFormatting>
  <conditionalFormatting sqref="S86:S88 S91">
    <cfRule type="cellIs" dxfId="1029" priority="3565" operator="lessThan">
      <formula>10</formula>
    </cfRule>
    <cfRule type="cellIs" dxfId="1028" priority="3566" operator="greaterThanOrEqual">
      <formula>10</formula>
    </cfRule>
  </conditionalFormatting>
  <conditionalFormatting sqref="X86:X88 X91">
    <cfRule type="cellIs" dxfId="1027" priority="3563" operator="lessThan">
      <formula>10</formula>
    </cfRule>
    <cfRule type="cellIs" dxfId="1026" priority="3564" operator="greaterThanOrEqual">
      <formula>10</formula>
    </cfRule>
  </conditionalFormatting>
  <conditionalFormatting sqref="V86:V88 V91">
    <cfRule type="cellIs" dxfId="1025" priority="3561" operator="lessThan">
      <formula>10</formula>
    </cfRule>
    <cfRule type="cellIs" dxfId="1024" priority="3562" operator="greaterThanOrEqual">
      <formula>10</formula>
    </cfRule>
  </conditionalFormatting>
  <conditionalFormatting sqref="AA86:AA88 AA91">
    <cfRule type="cellIs" dxfId="1023" priority="3559" operator="lessThan">
      <formula>1</formula>
    </cfRule>
    <cfRule type="cellIs" dxfId="1022" priority="3560" operator="greaterThanOrEqual">
      <formula>1</formula>
    </cfRule>
  </conditionalFormatting>
  <conditionalFormatting sqref="J73">
    <cfRule type="cellIs" dxfId="1021" priority="3557" operator="lessThan">
      <formula>10</formula>
    </cfRule>
    <cfRule type="cellIs" dxfId="1020" priority="3558" operator="greaterThanOrEqual">
      <formula>10</formula>
    </cfRule>
  </conditionalFormatting>
  <conditionalFormatting sqref="M73">
    <cfRule type="cellIs" dxfId="1019" priority="3555" operator="lessThan">
      <formula>10</formula>
    </cfRule>
    <cfRule type="cellIs" dxfId="1018" priority="3556" operator="greaterThanOrEqual">
      <formula>10</formula>
    </cfRule>
  </conditionalFormatting>
  <conditionalFormatting sqref="P73">
    <cfRule type="cellIs" dxfId="1017" priority="3553" operator="lessThan">
      <formula>10</formula>
    </cfRule>
    <cfRule type="cellIs" dxfId="1016" priority="3554" operator="greaterThanOrEqual">
      <formula>10</formula>
    </cfRule>
  </conditionalFormatting>
  <conditionalFormatting sqref="S73">
    <cfRule type="cellIs" dxfId="1015" priority="3551" operator="lessThan">
      <formula>10</formula>
    </cfRule>
    <cfRule type="cellIs" dxfId="1014" priority="3552" operator="greaterThanOrEqual">
      <formula>10</formula>
    </cfRule>
  </conditionalFormatting>
  <conditionalFormatting sqref="X73">
    <cfRule type="cellIs" dxfId="1013" priority="3549" operator="lessThan">
      <formula>10</formula>
    </cfRule>
    <cfRule type="cellIs" dxfId="1012" priority="3550" operator="greaterThanOrEqual">
      <formula>10</formula>
    </cfRule>
  </conditionalFormatting>
  <conditionalFormatting sqref="V73">
    <cfRule type="cellIs" dxfId="1011" priority="3547" operator="lessThan">
      <formula>10</formula>
    </cfRule>
    <cfRule type="cellIs" dxfId="1010" priority="3548" operator="greaterThanOrEqual">
      <formula>10</formula>
    </cfRule>
  </conditionalFormatting>
  <conditionalFormatting sqref="AA73">
    <cfRule type="cellIs" dxfId="1009" priority="3545" operator="lessThan">
      <formula>1</formula>
    </cfRule>
    <cfRule type="cellIs" dxfId="1008" priority="3546" operator="greaterThanOrEqual">
      <formula>1</formula>
    </cfRule>
  </conditionalFormatting>
  <conditionalFormatting sqref="J74">
    <cfRule type="cellIs" dxfId="1007" priority="3543" operator="lessThan">
      <formula>10</formula>
    </cfRule>
    <cfRule type="cellIs" dxfId="1006" priority="3544" operator="greaterThanOrEqual">
      <formula>10</formula>
    </cfRule>
  </conditionalFormatting>
  <conditionalFormatting sqref="M74">
    <cfRule type="cellIs" dxfId="1005" priority="3541" operator="lessThan">
      <formula>10</formula>
    </cfRule>
    <cfRule type="cellIs" dxfId="1004" priority="3542" operator="greaterThanOrEqual">
      <formula>10</formula>
    </cfRule>
  </conditionalFormatting>
  <conditionalFormatting sqref="P74">
    <cfRule type="cellIs" dxfId="1003" priority="3539" operator="lessThan">
      <formula>10</formula>
    </cfRule>
    <cfRule type="cellIs" dxfId="1002" priority="3540" operator="greaterThanOrEqual">
      <formula>10</formula>
    </cfRule>
  </conditionalFormatting>
  <conditionalFormatting sqref="S74">
    <cfRule type="cellIs" dxfId="1001" priority="3537" operator="lessThan">
      <formula>10</formula>
    </cfRule>
    <cfRule type="cellIs" dxfId="1000" priority="3538" operator="greaterThanOrEqual">
      <formula>10</formula>
    </cfRule>
  </conditionalFormatting>
  <conditionalFormatting sqref="X74">
    <cfRule type="cellIs" dxfId="999" priority="3535" operator="lessThan">
      <formula>10</formula>
    </cfRule>
    <cfRule type="cellIs" dxfId="998" priority="3536" operator="greaterThanOrEqual">
      <formula>10</formula>
    </cfRule>
  </conditionalFormatting>
  <conditionalFormatting sqref="V74">
    <cfRule type="cellIs" dxfId="997" priority="3533" operator="lessThan">
      <formula>10</formula>
    </cfRule>
    <cfRule type="cellIs" dxfId="996" priority="3534" operator="greaterThanOrEqual">
      <formula>10</formula>
    </cfRule>
  </conditionalFormatting>
  <conditionalFormatting sqref="AA74">
    <cfRule type="cellIs" dxfId="995" priority="3531" operator="lessThan">
      <formula>1</formula>
    </cfRule>
    <cfRule type="cellIs" dxfId="994" priority="3532" operator="greaterThanOrEqual">
      <formula>1</formula>
    </cfRule>
  </conditionalFormatting>
  <conditionalFormatting sqref="J75">
    <cfRule type="cellIs" dxfId="993" priority="3529" operator="lessThan">
      <formula>10</formula>
    </cfRule>
    <cfRule type="cellIs" dxfId="992" priority="3530" operator="greaterThanOrEqual">
      <formula>10</formula>
    </cfRule>
  </conditionalFormatting>
  <conditionalFormatting sqref="M75">
    <cfRule type="cellIs" dxfId="991" priority="3527" operator="lessThan">
      <formula>10</formula>
    </cfRule>
    <cfRule type="cellIs" dxfId="990" priority="3528" operator="greaterThanOrEqual">
      <formula>10</formula>
    </cfRule>
  </conditionalFormatting>
  <conditionalFormatting sqref="P75">
    <cfRule type="cellIs" dxfId="989" priority="3525" operator="lessThan">
      <formula>10</formula>
    </cfRule>
    <cfRule type="cellIs" dxfId="988" priority="3526" operator="greaterThanOrEqual">
      <formula>10</formula>
    </cfRule>
  </conditionalFormatting>
  <conditionalFormatting sqref="S75">
    <cfRule type="cellIs" dxfId="987" priority="3523" operator="lessThan">
      <formula>10</formula>
    </cfRule>
    <cfRule type="cellIs" dxfId="986" priority="3524" operator="greaterThanOrEqual">
      <formula>10</formula>
    </cfRule>
  </conditionalFormatting>
  <conditionalFormatting sqref="X75">
    <cfRule type="cellIs" dxfId="985" priority="3521" operator="lessThan">
      <formula>10</formula>
    </cfRule>
    <cfRule type="cellIs" dxfId="984" priority="3522" operator="greaterThanOrEqual">
      <formula>10</formula>
    </cfRule>
  </conditionalFormatting>
  <conditionalFormatting sqref="V75">
    <cfRule type="cellIs" dxfId="983" priority="3519" operator="lessThan">
      <formula>10</formula>
    </cfRule>
    <cfRule type="cellIs" dxfId="982" priority="3520" operator="greaterThanOrEqual">
      <formula>10</formula>
    </cfRule>
  </conditionalFormatting>
  <conditionalFormatting sqref="AA75">
    <cfRule type="cellIs" dxfId="981" priority="3517" operator="lessThan">
      <formula>1</formula>
    </cfRule>
    <cfRule type="cellIs" dxfId="980" priority="3518" operator="greaterThanOrEqual">
      <formula>1</formula>
    </cfRule>
  </conditionalFormatting>
  <conditionalFormatting sqref="J76">
    <cfRule type="cellIs" dxfId="979" priority="3515" operator="lessThan">
      <formula>10</formula>
    </cfRule>
    <cfRule type="cellIs" dxfId="978" priority="3516" operator="greaterThanOrEqual">
      <formula>10</formula>
    </cfRule>
  </conditionalFormatting>
  <conditionalFormatting sqref="M76">
    <cfRule type="cellIs" dxfId="977" priority="3513" operator="lessThan">
      <formula>10</formula>
    </cfRule>
    <cfRule type="cellIs" dxfId="976" priority="3514" operator="greaterThanOrEqual">
      <formula>10</formula>
    </cfRule>
  </conditionalFormatting>
  <conditionalFormatting sqref="P76">
    <cfRule type="cellIs" dxfId="975" priority="3511" operator="lessThan">
      <formula>10</formula>
    </cfRule>
    <cfRule type="cellIs" dxfId="974" priority="3512" operator="greaterThanOrEqual">
      <formula>10</formula>
    </cfRule>
  </conditionalFormatting>
  <conditionalFormatting sqref="S76">
    <cfRule type="cellIs" dxfId="973" priority="3509" operator="lessThan">
      <formula>10</formula>
    </cfRule>
    <cfRule type="cellIs" dxfId="972" priority="3510" operator="greaterThanOrEqual">
      <formula>10</formula>
    </cfRule>
  </conditionalFormatting>
  <conditionalFormatting sqref="X76">
    <cfRule type="cellIs" dxfId="971" priority="3507" operator="lessThan">
      <formula>10</formula>
    </cfRule>
    <cfRule type="cellIs" dxfId="970" priority="3508" operator="greaterThanOrEqual">
      <formula>10</formula>
    </cfRule>
  </conditionalFormatting>
  <conditionalFormatting sqref="V76">
    <cfRule type="cellIs" dxfId="969" priority="3505" operator="lessThan">
      <formula>10</formula>
    </cfRule>
    <cfRule type="cellIs" dxfId="968" priority="3506" operator="greaterThanOrEqual">
      <formula>10</formula>
    </cfRule>
  </conditionalFormatting>
  <conditionalFormatting sqref="AA76">
    <cfRule type="cellIs" dxfId="967" priority="3503" operator="lessThan">
      <formula>1</formula>
    </cfRule>
    <cfRule type="cellIs" dxfId="966" priority="3504" operator="greaterThanOrEqual">
      <formula>1</formula>
    </cfRule>
  </conditionalFormatting>
  <conditionalFormatting sqref="J94">
    <cfRule type="cellIs" dxfId="965" priority="3473" operator="lessThan">
      <formula>10</formula>
    </cfRule>
    <cfRule type="cellIs" dxfId="964" priority="3474" operator="greaterThanOrEqual">
      <formula>10</formula>
    </cfRule>
  </conditionalFormatting>
  <conditionalFormatting sqref="M94">
    <cfRule type="cellIs" dxfId="963" priority="3471" operator="lessThan">
      <formula>10</formula>
    </cfRule>
    <cfRule type="cellIs" dxfId="962" priority="3472" operator="greaterThanOrEqual">
      <formula>10</formula>
    </cfRule>
  </conditionalFormatting>
  <conditionalFormatting sqref="P94">
    <cfRule type="cellIs" dxfId="961" priority="3469" operator="lessThan">
      <formula>10</formula>
    </cfRule>
    <cfRule type="cellIs" dxfId="960" priority="3470" operator="greaterThanOrEqual">
      <formula>10</formula>
    </cfRule>
  </conditionalFormatting>
  <conditionalFormatting sqref="S94">
    <cfRule type="cellIs" dxfId="959" priority="3467" operator="lessThan">
      <formula>10</formula>
    </cfRule>
    <cfRule type="cellIs" dxfId="958" priority="3468" operator="greaterThanOrEqual">
      <formula>10</formula>
    </cfRule>
  </conditionalFormatting>
  <conditionalFormatting sqref="X94">
    <cfRule type="cellIs" dxfId="957" priority="3465" operator="lessThan">
      <formula>10</formula>
    </cfRule>
    <cfRule type="cellIs" dxfId="956" priority="3466" operator="greaterThanOrEqual">
      <formula>10</formula>
    </cfRule>
  </conditionalFormatting>
  <conditionalFormatting sqref="V94">
    <cfRule type="cellIs" dxfId="955" priority="3463" operator="lessThan">
      <formula>10</formula>
    </cfRule>
    <cfRule type="cellIs" dxfId="954" priority="3464" operator="greaterThanOrEqual">
      <formula>10</formula>
    </cfRule>
  </conditionalFormatting>
  <conditionalFormatting sqref="AA107:AA108 AA110:AA111 AA94:AA99">
    <cfRule type="cellIs" dxfId="953" priority="3461" operator="lessThan">
      <formula>1</formula>
    </cfRule>
    <cfRule type="cellIs" dxfId="952" priority="3462" operator="greaterThanOrEqual">
      <formula>1</formula>
    </cfRule>
  </conditionalFormatting>
  <conditionalFormatting sqref="J95:J105 J107:J108 J110:J111">
    <cfRule type="cellIs" dxfId="951" priority="3459" operator="lessThan">
      <formula>10</formula>
    </cfRule>
    <cfRule type="cellIs" dxfId="950" priority="3460" operator="greaterThanOrEqual">
      <formula>10</formula>
    </cfRule>
  </conditionalFormatting>
  <conditionalFormatting sqref="M95:M105 M107:M108 M110:M111">
    <cfRule type="cellIs" dxfId="949" priority="3457" operator="lessThan">
      <formula>10</formula>
    </cfRule>
    <cfRule type="cellIs" dxfId="948" priority="3458" operator="greaterThanOrEqual">
      <formula>10</formula>
    </cfRule>
  </conditionalFormatting>
  <conditionalFormatting sqref="P95:P102 P107:P108 P110:P111">
    <cfRule type="cellIs" dxfId="947" priority="3455" operator="lessThan">
      <formula>10</formula>
    </cfRule>
    <cfRule type="cellIs" dxfId="946" priority="3456" operator="greaterThanOrEqual">
      <formula>10</formula>
    </cfRule>
  </conditionalFormatting>
  <conditionalFormatting sqref="S95:S102 S107:S108 S110:S111">
    <cfRule type="cellIs" dxfId="945" priority="3453" operator="lessThan">
      <formula>10</formula>
    </cfRule>
    <cfRule type="cellIs" dxfId="944" priority="3454" operator="greaterThanOrEqual">
      <formula>10</formula>
    </cfRule>
  </conditionalFormatting>
  <conditionalFormatting sqref="X95:X105 X107:X108 X110:X111">
    <cfRule type="cellIs" dxfId="943" priority="3451" operator="lessThan">
      <formula>10</formula>
    </cfRule>
    <cfRule type="cellIs" dxfId="942" priority="3452" operator="greaterThanOrEqual">
      <formula>10</formula>
    </cfRule>
  </conditionalFormatting>
  <conditionalFormatting sqref="V95:V105 V107:V108 V110:V111">
    <cfRule type="cellIs" dxfId="941" priority="3449" operator="lessThan">
      <formula>10</formula>
    </cfRule>
    <cfRule type="cellIs" dxfId="940" priority="3450" operator="greaterThanOrEqual">
      <formula>10</formula>
    </cfRule>
  </conditionalFormatting>
  <conditionalFormatting sqref="AA107:AA108 AA110:AA111 AA95:AA99">
    <cfRule type="cellIs" dxfId="939" priority="3447" operator="lessThan">
      <formula>1</formula>
    </cfRule>
    <cfRule type="cellIs" dxfId="938" priority="3448" operator="greaterThanOrEqual">
      <formula>1</formula>
    </cfRule>
  </conditionalFormatting>
  <conditionalFormatting sqref="AA106">
    <cfRule type="cellIs" dxfId="937" priority="3417" operator="lessThan">
      <formula>1</formula>
    </cfRule>
    <cfRule type="cellIs" dxfId="936" priority="3418" operator="greaterThanOrEqual">
      <formula>1</formula>
    </cfRule>
  </conditionalFormatting>
  <conditionalFormatting sqref="AA109">
    <cfRule type="cellIs" dxfId="935" priority="3401" operator="lessThan">
      <formula>1</formula>
    </cfRule>
    <cfRule type="cellIs" dxfId="934" priority="3402" operator="greaterThanOrEqual">
      <formula>1</formula>
    </cfRule>
  </conditionalFormatting>
  <conditionalFormatting sqref="AA106">
    <cfRule type="cellIs" dxfId="933" priority="3431" operator="lessThan">
      <formula>1</formula>
    </cfRule>
    <cfRule type="cellIs" dxfId="932" priority="3432" operator="greaterThanOrEqual">
      <formula>1</formula>
    </cfRule>
  </conditionalFormatting>
  <conditionalFormatting sqref="J106">
    <cfRule type="cellIs" dxfId="931" priority="3429" operator="lessThan">
      <formula>10</formula>
    </cfRule>
    <cfRule type="cellIs" dxfId="930" priority="3430" operator="greaterThanOrEqual">
      <formula>10</formula>
    </cfRule>
  </conditionalFormatting>
  <conditionalFormatting sqref="M106">
    <cfRule type="cellIs" dxfId="929" priority="3427" operator="lessThan">
      <formula>10</formula>
    </cfRule>
    <cfRule type="cellIs" dxfId="928" priority="3428" operator="greaterThanOrEqual">
      <formula>10</formula>
    </cfRule>
  </conditionalFormatting>
  <conditionalFormatting sqref="P106">
    <cfRule type="cellIs" dxfId="927" priority="3425" operator="lessThan">
      <formula>10</formula>
    </cfRule>
    <cfRule type="cellIs" dxfId="926" priority="3426" operator="greaterThanOrEqual">
      <formula>10</formula>
    </cfRule>
  </conditionalFormatting>
  <conditionalFormatting sqref="S106">
    <cfRule type="cellIs" dxfId="925" priority="3423" operator="lessThan">
      <formula>10</formula>
    </cfRule>
    <cfRule type="cellIs" dxfId="924" priority="3424" operator="greaterThanOrEqual">
      <formula>10</formula>
    </cfRule>
  </conditionalFormatting>
  <conditionalFormatting sqref="X106">
    <cfRule type="cellIs" dxfId="923" priority="3421" operator="lessThan">
      <formula>10</formula>
    </cfRule>
    <cfRule type="cellIs" dxfId="922" priority="3422" operator="greaterThanOrEqual">
      <formula>10</formula>
    </cfRule>
  </conditionalFormatting>
  <conditionalFormatting sqref="V106">
    <cfRule type="cellIs" dxfId="921" priority="3419" operator="lessThan">
      <formula>10</formula>
    </cfRule>
    <cfRule type="cellIs" dxfId="920" priority="3420" operator="greaterThanOrEqual">
      <formula>10</formula>
    </cfRule>
  </conditionalFormatting>
  <conditionalFormatting sqref="AA121">
    <cfRule type="cellIs" dxfId="919" priority="3387" operator="lessThan">
      <formula>1</formula>
    </cfRule>
    <cfRule type="cellIs" dxfId="918" priority="3388" operator="greaterThanOrEqual">
      <formula>1</formula>
    </cfRule>
  </conditionalFormatting>
  <conditionalFormatting sqref="AA109">
    <cfRule type="cellIs" dxfId="917" priority="3415" operator="lessThan">
      <formula>1</formula>
    </cfRule>
    <cfRule type="cellIs" dxfId="916" priority="3416" operator="greaterThanOrEqual">
      <formula>1</formula>
    </cfRule>
  </conditionalFormatting>
  <conditionalFormatting sqref="J109">
    <cfRule type="cellIs" dxfId="915" priority="3413" operator="lessThan">
      <formula>10</formula>
    </cfRule>
    <cfRule type="cellIs" dxfId="914" priority="3414" operator="greaterThanOrEqual">
      <formula>10</formula>
    </cfRule>
  </conditionalFormatting>
  <conditionalFormatting sqref="M109">
    <cfRule type="cellIs" dxfId="913" priority="3411" operator="lessThan">
      <formula>10</formula>
    </cfRule>
    <cfRule type="cellIs" dxfId="912" priority="3412" operator="greaterThanOrEqual">
      <formula>10</formula>
    </cfRule>
  </conditionalFormatting>
  <conditionalFormatting sqref="P109">
    <cfRule type="cellIs" dxfId="911" priority="3409" operator="lessThan">
      <formula>10</formula>
    </cfRule>
    <cfRule type="cellIs" dxfId="910" priority="3410" operator="greaterThanOrEqual">
      <formula>10</formula>
    </cfRule>
  </conditionalFormatting>
  <conditionalFormatting sqref="S109">
    <cfRule type="cellIs" dxfId="909" priority="3407" operator="lessThan">
      <formula>10</formula>
    </cfRule>
    <cfRule type="cellIs" dxfId="908" priority="3408" operator="greaterThanOrEqual">
      <formula>10</formula>
    </cfRule>
  </conditionalFormatting>
  <conditionalFormatting sqref="X109">
    <cfRule type="cellIs" dxfId="907" priority="3405" operator="lessThan">
      <formula>10</formula>
    </cfRule>
    <cfRule type="cellIs" dxfId="906" priority="3406" operator="greaterThanOrEqual">
      <formula>10</formula>
    </cfRule>
  </conditionalFormatting>
  <conditionalFormatting sqref="V109">
    <cfRule type="cellIs" dxfId="905" priority="3403" operator="lessThan">
      <formula>10</formula>
    </cfRule>
    <cfRule type="cellIs" dxfId="904" priority="3404" operator="greaterThanOrEqual">
      <formula>10</formula>
    </cfRule>
  </conditionalFormatting>
  <conditionalFormatting sqref="AA122:AA126">
    <cfRule type="cellIs" dxfId="903" priority="3373" operator="lessThan">
      <formula>1</formula>
    </cfRule>
    <cfRule type="cellIs" dxfId="902" priority="3374" operator="greaterThanOrEqual">
      <formula>1</formula>
    </cfRule>
  </conditionalFormatting>
  <conditionalFormatting sqref="J121">
    <cfRule type="cellIs" dxfId="901" priority="3399" operator="lessThan">
      <formula>10</formula>
    </cfRule>
    <cfRule type="cellIs" dxfId="900" priority="3400" operator="greaterThanOrEqual">
      <formula>10</formula>
    </cfRule>
  </conditionalFormatting>
  <conditionalFormatting sqref="M121">
    <cfRule type="cellIs" dxfId="899" priority="3397" operator="lessThan">
      <formula>10</formula>
    </cfRule>
    <cfRule type="cellIs" dxfId="898" priority="3398" operator="greaterThanOrEqual">
      <formula>10</formula>
    </cfRule>
  </conditionalFormatting>
  <conditionalFormatting sqref="P121">
    <cfRule type="cellIs" dxfId="897" priority="3395" operator="lessThan">
      <formula>10</formula>
    </cfRule>
    <cfRule type="cellIs" dxfId="896" priority="3396" operator="greaterThanOrEqual">
      <formula>10</formula>
    </cfRule>
  </conditionalFormatting>
  <conditionalFormatting sqref="S121">
    <cfRule type="cellIs" dxfId="895" priority="3393" operator="lessThan">
      <formula>10</formula>
    </cfRule>
    <cfRule type="cellIs" dxfId="894" priority="3394" operator="greaterThanOrEqual">
      <formula>10</formula>
    </cfRule>
  </conditionalFormatting>
  <conditionalFormatting sqref="X121">
    <cfRule type="cellIs" dxfId="893" priority="3391" operator="lessThan">
      <formula>10</formula>
    </cfRule>
    <cfRule type="cellIs" dxfId="892" priority="3392" operator="greaterThanOrEqual">
      <formula>10</formula>
    </cfRule>
  </conditionalFormatting>
  <conditionalFormatting sqref="V121">
    <cfRule type="cellIs" dxfId="891" priority="3389" operator="lessThan">
      <formula>10</formula>
    </cfRule>
    <cfRule type="cellIs" dxfId="890" priority="3390" operator="greaterThanOrEqual">
      <formula>10</formula>
    </cfRule>
  </conditionalFormatting>
  <conditionalFormatting sqref="AA127">
    <cfRule type="cellIs" dxfId="889" priority="3345" operator="lessThan">
      <formula>1</formula>
    </cfRule>
    <cfRule type="cellIs" dxfId="888" priority="3346" operator="greaterThanOrEqual">
      <formula>1</formula>
    </cfRule>
  </conditionalFormatting>
  <conditionalFormatting sqref="AA18">
    <cfRule type="cellIs" dxfId="887" priority="3233" operator="lessThan">
      <formula>1</formula>
    </cfRule>
    <cfRule type="cellIs" dxfId="886" priority="3234" operator="greaterThanOrEqual">
      <formula>1</formula>
    </cfRule>
  </conditionalFormatting>
  <conditionalFormatting sqref="J122:J126">
    <cfRule type="cellIs" dxfId="885" priority="3385" operator="lessThan">
      <formula>10</formula>
    </cfRule>
    <cfRule type="cellIs" dxfId="884" priority="3386" operator="greaterThanOrEqual">
      <formula>10</formula>
    </cfRule>
  </conditionalFormatting>
  <conditionalFormatting sqref="M122:M126">
    <cfRule type="cellIs" dxfId="883" priority="3383" operator="lessThan">
      <formula>10</formula>
    </cfRule>
    <cfRule type="cellIs" dxfId="882" priority="3384" operator="greaterThanOrEqual">
      <formula>10</formula>
    </cfRule>
  </conditionalFormatting>
  <conditionalFormatting sqref="P122:P126">
    <cfRule type="cellIs" dxfId="881" priority="3381" operator="lessThan">
      <formula>10</formula>
    </cfRule>
    <cfRule type="cellIs" dxfId="880" priority="3382" operator="greaterThanOrEqual">
      <formula>10</formula>
    </cfRule>
  </conditionalFormatting>
  <conditionalFormatting sqref="S122:S126">
    <cfRule type="cellIs" dxfId="879" priority="3379" operator="lessThan">
      <formula>10</formula>
    </cfRule>
    <cfRule type="cellIs" dxfId="878" priority="3380" operator="greaterThanOrEqual">
      <formula>10</formula>
    </cfRule>
  </conditionalFormatting>
  <conditionalFormatting sqref="X122:X126">
    <cfRule type="cellIs" dxfId="877" priority="3377" operator="lessThan">
      <formula>10</formula>
    </cfRule>
    <cfRule type="cellIs" dxfId="876" priority="3378" operator="greaterThanOrEqual">
      <formula>10</formula>
    </cfRule>
  </conditionalFormatting>
  <conditionalFormatting sqref="V122:V126">
    <cfRule type="cellIs" dxfId="875" priority="3375" operator="lessThan">
      <formula>10</formula>
    </cfRule>
    <cfRule type="cellIs" dxfId="874" priority="3376" operator="greaterThanOrEqual">
      <formula>10</formula>
    </cfRule>
  </conditionalFormatting>
  <conditionalFormatting sqref="AA120">
    <cfRule type="cellIs" dxfId="873" priority="3359" operator="lessThan">
      <formula>1</formula>
    </cfRule>
    <cfRule type="cellIs" dxfId="872" priority="3360" operator="greaterThanOrEqual">
      <formula>1</formula>
    </cfRule>
  </conditionalFormatting>
  <conditionalFormatting sqref="J120">
    <cfRule type="cellIs" dxfId="871" priority="3371" operator="lessThan">
      <formula>10</formula>
    </cfRule>
    <cfRule type="cellIs" dxfId="870" priority="3372" operator="greaterThanOrEqual">
      <formula>10</formula>
    </cfRule>
  </conditionalFormatting>
  <conditionalFormatting sqref="M120">
    <cfRule type="cellIs" dxfId="869" priority="3369" operator="lessThan">
      <formula>10</formula>
    </cfRule>
    <cfRule type="cellIs" dxfId="868" priority="3370" operator="greaterThanOrEqual">
      <formula>10</formula>
    </cfRule>
  </conditionalFormatting>
  <conditionalFormatting sqref="P120">
    <cfRule type="cellIs" dxfId="867" priority="3367" operator="lessThan">
      <formula>10</formula>
    </cfRule>
    <cfRule type="cellIs" dxfId="866" priority="3368" operator="greaterThanOrEqual">
      <formula>10</formula>
    </cfRule>
  </conditionalFormatting>
  <conditionalFormatting sqref="S120">
    <cfRule type="cellIs" dxfId="865" priority="3365" operator="lessThan">
      <formula>10</formula>
    </cfRule>
    <cfRule type="cellIs" dxfId="864" priority="3366" operator="greaterThanOrEqual">
      <formula>10</formula>
    </cfRule>
  </conditionalFormatting>
  <conditionalFormatting sqref="X120">
    <cfRule type="cellIs" dxfId="863" priority="3363" operator="lessThan">
      <formula>10</formula>
    </cfRule>
    <cfRule type="cellIs" dxfId="862" priority="3364" operator="greaterThanOrEqual">
      <formula>10</formula>
    </cfRule>
  </conditionalFormatting>
  <conditionalFormatting sqref="V120">
    <cfRule type="cellIs" dxfId="861" priority="3361" operator="lessThan">
      <formula>10</formula>
    </cfRule>
    <cfRule type="cellIs" dxfId="860" priority="3362" operator="greaterThanOrEqual">
      <formula>10</formula>
    </cfRule>
  </conditionalFormatting>
  <conditionalFormatting sqref="AA32">
    <cfRule type="cellIs" dxfId="859" priority="3201" operator="lessThan">
      <formula>1</formula>
    </cfRule>
    <cfRule type="cellIs" dxfId="858" priority="3202" operator="greaterThanOrEqual">
      <formula>1</formula>
    </cfRule>
  </conditionalFormatting>
  <conditionalFormatting sqref="AA30">
    <cfRule type="cellIs" dxfId="857" priority="3187" operator="lessThan">
      <formula>1</formula>
    </cfRule>
    <cfRule type="cellIs" dxfId="856" priority="3188" operator="greaterThanOrEqual">
      <formula>1</formula>
    </cfRule>
  </conditionalFormatting>
  <conditionalFormatting sqref="J127">
    <cfRule type="cellIs" dxfId="855" priority="3357" operator="lessThan">
      <formula>10</formula>
    </cfRule>
    <cfRule type="cellIs" dxfId="854" priority="3358" operator="greaterThanOrEqual">
      <formula>10</formula>
    </cfRule>
  </conditionalFormatting>
  <conditionalFormatting sqref="M127">
    <cfRule type="cellIs" dxfId="853" priority="3355" operator="lessThan">
      <formula>10</formula>
    </cfRule>
    <cfRule type="cellIs" dxfId="852" priority="3356" operator="greaterThanOrEqual">
      <formula>10</formula>
    </cfRule>
  </conditionalFormatting>
  <conditionalFormatting sqref="P127">
    <cfRule type="cellIs" dxfId="851" priority="3353" operator="lessThan">
      <formula>10</formula>
    </cfRule>
    <cfRule type="cellIs" dxfId="850" priority="3354" operator="greaterThanOrEqual">
      <formula>10</formula>
    </cfRule>
  </conditionalFormatting>
  <conditionalFormatting sqref="S127">
    <cfRule type="cellIs" dxfId="849" priority="3351" operator="lessThan">
      <formula>10</formula>
    </cfRule>
    <cfRule type="cellIs" dxfId="848" priority="3352" operator="greaterThanOrEqual">
      <formula>10</formula>
    </cfRule>
  </conditionalFormatting>
  <conditionalFormatting sqref="X127">
    <cfRule type="cellIs" dxfId="847" priority="3349" operator="lessThan">
      <formula>10</formula>
    </cfRule>
    <cfRule type="cellIs" dxfId="846" priority="3350" operator="greaterThanOrEqual">
      <formula>10</formula>
    </cfRule>
  </conditionalFormatting>
  <conditionalFormatting sqref="V127">
    <cfRule type="cellIs" dxfId="845" priority="3347" operator="lessThan">
      <formula>10</formula>
    </cfRule>
    <cfRule type="cellIs" dxfId="844" priority="3348" operator="greaterThanOrEqual">
      <formula>10</formula>
    </cfRule>
  </conditionalFormatting>
  <conditionalFormatting sqref="AA71">
    <cfRule type="cellIs" dxfId="843" priority="3047" operator="lessThan">
      <formula>1</formula>
    </cfRule>
    <cfRule type="cellIs" dxfId="842" priority="3048" operator="greaterThanOrEqual">
      <formula>1</formula>
    </cfRule>
  </conditionalFormatting>
  <conditionalFormatting sqref="J11">
    <cfRule type="cellIs" dxfId="841" priority="3343" operator="lessThan">
      <formula>10</formula>
    </cfRule>
    <cfRule type="cellIs" dxfId="840" priority="3344" operator="greaterThanOrEqual">
      <formula>10</formula>
    </cfRule>
  </conditionalFormatting>
  <conditionalFormatting sqref="M11">
    <cfRule type="cellIs" dxfId="839" priority="3341" operator="lessThan">
      <formula>10</formula>
    </cfRule>
    <cfRule type="cellIs" dxfId="838" priority="3342" operator="greaterThanOrEqual">
      <formula>10</formula>
    </cfRule>
  </conditionalFormatting>
  <conditionalFormatting sqref="P11">
    <cfRule type="cellIs" dxfId="837" priority="3339" operator="lessThan">
      <formula>10</formula>
    </cfRule>
    <cfRule type="cellIs" dxfId="836" priority="3340" operator="greaterThanOrEqual">
      <formula>10</formula>
    </cfRule>
  </conditionalFormatting>
  <conditionalFormatting sqref="S11">
    <cfRule type="cellIs" dxfId="835" priority="3337" operator="lessThan">
      <formula>10</formula>
    </cfRule>
    <cfRule type="cellIs" dxfId="834" priority="3338" operator="greaterThanOrEqual">
      <formula>10</formula>
    </cfRule>
  </conditionalFormatting>
  <conditionalFormatting sqref="X11">
    <cfRule type="cellIs" dxfId="833" priority="3335" operator="lessThan">
      <formula>10</formula>
    </cfRule>
    <cfRule type="cellIs" dxfId="832" priority="3336" operator="greaterThanOrEqual">
      <formula>10</formula>
    </cfRule>
  </conditionalFormatting>
  <conditionalFormatting sqref="V11:W11">
    <cfRule type="cellIs" dxfId="831" priority="3333" operator="lessThan">
      <formula>10</formula>
    </cfRule>
    <cfRule type="cellIs" dxfId="830" priority="3334" operator="greaterThanOrEqual">
      <formula>10</formula>
    </cfRule>
  </conditionalFormatting>
  <conditionalFormatting sqref="AA11">
    <cfRule type="cellIs" dxfId="829" priority="3331" operator="lessThan">
      <formula>1</formula>
    </cfRule>
    <cfRule type="cellIs" dxfId="828" priority="3332" operator="greaterThanOrEqual">
      <formula>1</formula>
    </cfRule>
  </conditionalFormatting>
  <conditionalFormatting sqref="J13">
    <cfRule type="cellIs" dxfId="827" priority="3329" operator="lessThan">
      <formula>10</formula>
    </cfRule>
    <cfRule type="cellIs" dxfId="826" priority="3330" operator="greaterThanOrEqual">
      <formula>10</formula>
    </cfRule>
  </conditionalFormatting>
  <conditionalFormatting sqref="M13">
    <cfRule type="cellIs" dxfId="825" priority="3327" operator="lessThan">
      <formula>10</formula>
    </cfRule>
    <cfRule type="cellIs" dxfId="824" priority="3328" operator="greaterThanOrEqual">
      <formula>10</formula>
    </cfRule>
  </conditionalFormatting>
  <conditionalFormatting sqref="P13">
    <cfRule type="cellIs" dxfId="823" priority="3325" operator="lessThan">
      <formula>10</formula>
    </cfRule>
    <cfRule type="cellIs" dxfId="822" priority="3326" operator="greaterThanOrEqual">
      <formula>10</formula>
    </cfRule>
  </conditionalFormatting>
  <conditionalFormatting sqref="S13">
    <cfRule type="cellIs" dxfId="821" priority="3323" operator="lessThan">
      <formula>10</formula>
    </cfRule>
    <cfRule type="cellIs" dxfId="820" priority="3324" operator="greaterThanOrEqual">
      <formula>10</formula>
    </cfRule>
  </conditionalFormatting>
  <conditionalFormatting sqref="X13">
    <cfRule type="cellIs" dxfId="819" priority="3321" operator="lessThan">
      <formula>10</formula>
    </cfRule>
    <cfRule type="cellIs" dxfId="818" priority="3322" operator="greaterThanOrEqual">
      <formula>10</formula>
    </cfRule>
  </conditionalFormatting>
  <conditionalFormatting sqref="V13">
    <cfRule type="cellIs" dxfId="817" priority="3319" operator="lessThan">
      <formula>10</formula>
    </cfRule>
    <cfRule type="cellIs" dxfId="816" priority="3320" operator="greaterThanOrEqual">
      <formula>10</formula>
    </cfRule>
  </conditionalFormatting>
  <conditionalFormatting sqref="AA13">
    <cfRule type="cellIs" dxfId="815" priority="3317" operator="lessThan">
      <formula>1</formula>
    </cfRule>
    <cfRule type="cellIs" dxfId="814" priority="3318" operator="greaterThanOrEqual">
      <formula>1</formula>
    </cfRule>
  </conditionalFormatting>
  <conditionalFormatting sqref="J15">
    <cfRule type="cellIs" dxfId="813" priority="3301" operator="lessThan">
      <formula>10</formula>
    </cfRule>
    <cfRule type="cellIs" dxfId="812" priority="3302" operator="greaterThanOrEqual">
      <formula>10</formula>
    </cfRule>
  </conditionalFormatting>
  <conditionalFormatting sqref="M15">
    <cfRule type="cellIs" dxfId="811" priority="3299" operator="lessThan">
      <formula>10</formula>
    </cfRule>
    <cfRule type="cellIs" dxfId="810" priority="3300" operator="greaterThanOrEqual">
      <formula>10</formula>
    </cfRule>
  </conditionalFormatting>
  <conditionalFormatting sqref="P15">
    <cfRule type="cellIs" dxfId="809" priority="3297" operator="lessThan">
      <formula>10</formula>
    </cfRule>
    <cfRule type="cellIs" dxfId="808" priority="3298" operator="greaterThanOrEqual">
      <formula>10</formula>
    </cfRule>
  </conditionalFormatting>
  <conditionalFormatting sqref="S15">
    <cfRule type="cellIs" dxfId="807" priority="3295" operator="lessThan">
      <formula>10</formula>
    </cfRule>
    <cfRule type="cellIs" dxfId="806" priority="3296" operator="greaterThanOrEqual">
      <formula>10</formula>
    </cfRule>
  </conditionalFormatting>
  <conditionalFormatting sqref="X15">
    <cfRule type="cellIs" dxfId="805" priority="3293" operator="lessThan">
      <formula>10</formula>
    </cfRule>
    <cfRule type="cellIs" dxfId="804" priority="3294" operator="greaterThanOrEqual">
      <formula>10</formula>
    </cfRule>
  </conditionalFormatting>
  <conditionalFormatting sqref="V15">
    <cfRule type="cellIs" dxfId="803" priority="3291" operator="lessThan">
      <formula>10</formula>
    </cfRule>
    <cfRule type="cellIs" dxfId="802" priority="3292" operator="greaterThanOrEqual">
      <formula>10</formula>
    </cfRule>
  </conditionalFormatting>
  <conditionalFormatting sqref="AA15">
    <cfRule type="cellIs" dxfId="801" priority="3289" operator="lessThan">
      <formula>1</formula>
    </cfRule>
    <cfRule type="cellIs" dxfId="800" priority="3290" operator="greaterThanOrEqual">
      <formula>1</formula>
    </cfRule>
  </conditionalFormatting>
  <conditionalFormatting sqref="J19 J21">
    <cfRule type="cellIs" dxfId="799" priority="3287" operator="lessThan">
      <formula>10</formula>
    </cfRule>
    <cfRule type="cellIs" dxfId="798" priority="3288" operator="greaterThanOrEqual">
      <formula>10</formula>
    </cfRule>
  </conditionalFormatting>
  <conditionalFormatting sqref="M19 M21">
    <cfRule type="cellIs" dxfId="797" priority="3285" operator="lessThan">
      <formula>10</formula>
    </cfRule>
    <cfRule type="cellIs" dxfId="796" priority="3286" operator="greaterThanOrEqual">
      <formula>10</formula>
    </cfRule>
  </conditionalFormatting>
  <conditionalFormatting sqref="P19 P21">
    <cfRule type="cellIs" dxfId="795" priority="3283" operator="lessThan">
      <formula>10</formula>
    </cfRule>
    <cfRule type="cellIs" dxfId="794" priority="3284" operator="greaterThanOrEqual">
      <formula>10</formula>
    </cfRule>
  </conditionalFormatting>
  <conditionalFormatting sqref="S19 S21">
    <cfRule type="cellIs" dxfId="793" priority="3281" operator="lessThan">
      <formula>10</formula>
    </cfRule>
    <cfRule type="cellIs" dxfId="792" priority="3282" operator="greaterThanOrEqual">
      <formula>10</formula>
    </cfRule>
  </conditionalFormatting>
  <conditionalFormatting sqref="X19 X21">
    <cfRule type="cellIs" dxfId="791" priority="3279" operator="lessThan">
      <formula>10</formula>
    </cfRule>
    <cfRule type="cellIs" dxfId="790" priority="3280" operator="greaterThanOrEqual">
      <formula>10</formula>
    </cfRule>
  </conditionalFormatting>
  <conditionalFormatting sqref="V19 V21">
    <cfRule type="cellIs" dxfId="789" priority="3277" operator="lessThan">
      <formula>10</formula>
    </cfRule>
    <cfRule type="cellIs" dxfId="788" priority="3278" operator="greaterThanOrEqual">
      <formula>10</formula>
    </cfRule>
  </conditionalFormatting>
  <conditionalFormatting sqref="AA19 AA21">
    <cfRule type="cellIs" dxfId="787" priority="3275" operator="lessThan">
      <formula>1</formula>
    </cfRule>
    <cfRule type="cellIs" dxfId="786" priority="3276" operator="greaterThanOrEqual">
      <formula>1</formula>
    </cfRule>
  </conditionalFormatting>
  <conditionalFormatting sqref="J16">
    <cfRule type="cellIs" dxfId="785" priority="3273" operator="lessThan">
      <formula>10</formula>
    </cfRule>
    <cfRule type="cellIs" dxfId="784" priority="3274" operator="greaterThanOrEqual">
      <formula>10</formula>
    </cfRule>
  </conditionalFormatting>
  <conditionalFormatting sqref="M16">
    <cfRule type="cellIs" dxfId="783" priority="3271" operator="lessThan">
      <formula>10</formula>
    </cfRule>
    <cfRule type="cellIs" dxfId="782" priority="3272" operator="greaterThanOrEqual">
      <formula>10</formula>
    </cfRule>
  </conditionalFormatting>
  <conditionalFormatting sqref="P16">
    <cfRule type="cellIs" dxfId="781" priority="3269" operator="lessThan">
      <formula>10</formula>
    </cfRule>
    <cfRule type="cellIs" dxfId="780" priority="3270" operator="greaterThanOrEqual">
      <formula>10</formula>
    </cfRule>
  </conditionalFormatting>
  <conditionalFormatting sqref="S16">
    <cfRule type="cellIs" dxfId="779" priority="3267" operator="lessThan">
      <formula>10</formula>
    </cfRule>
    <cfRule type="cellIs" dxfId="778" priority="3268" operator="greaterThanOrEqual">
      <formula>10</formula>
    </cfRule>
  </conditionalFormatting>
  <conditionalFormatting sqref="X16">
    <cfRule type="cellIs" dxfId="777" priority="3265" operator="lessThan">
      <formula>10</formula>
    </cfRule>
    <cfRule type="cellIs" dxfId="776" priority="3266" operator="greaterThanOrEqual">
      <formula>10</formula>
    </cfRule>
  </conditionalFormatting>
  <conditionalFormatting sqref="V16">
    <cfRule type="cellIs" dxfId="775" priority="3263" operator="lessThan">
      <formula>10</formula>
    </cfRule>
    <cfRule type="cellIs" dxfId="774" priority="3264" operator="greaterThanOrEqual">
      <formula>10</formula>
    </cfRule>
  </conditionalFormatting>
  <conditionalFormatting sqref="AA16">
    <cfRule type="cellIs" dxfId="773" priority="3261" operator="lessThan">
      <formula>1</formula>
    </cfRule>
    <cfRule type="cellIs" dxfId="772" priority="3262" operator="greaterThanOrEqual">
      <formula>1</formula>
    </cfRule>
  </conditionalFormatting>
  <conditionalFormatting sqref="J20">
    <cfRule type="cellIs" dxfId="771" priority="3259" operator="lessThan">
      <formula>10</formula>
    </cfRule>
    <cfRule type="cellIs" dxfId="770" priority="3260" operator="greaterThanOrEqual">
      <formula>10</formula>
    </cfRule>
  </conditionalFormatting>
  <conditionalFormatting sqref="M20">
    <cfRule type="cellIs" dxfId="769" priority="3257" operator="lessThan">
      <formula>10</formula>
    </cfRule>
    <cfRule type="cellIs" dxfId="768" priority="3258" operator="greaterThanOrEqual">
      <formula>10</formula>
    </cfRule>
  </conditionalFormatting>
  <conditionalFormatting sqref="P20">
    <cfRule type="cellIs" dxfId="767" priority="3255" operator="lessThan">
      <formula>10</formula>
    </cfRule>
    <cfRule type="cellIs" dxfId="766" priority="3256" operator="greaterThanOrEqual">
      <formula>10</formula>
    </cfRule>
  </conditionalFormatting>
  <conditionalFormatting sqref="S20">
    <cfRule type="cellIs" dxfId="765" priority="3253" operator="lessThan">
      <formula>10</formula>
    </cfRule>
    <cfRule type="cellIs" dxfId="764" priority="3254" operator="greaterThanOrEqual">
      <formula>10</formula>
    </cfRule>
  </conditionalFormatting>
  <conditionalFormatting sqref="X20">
    <cfRule type="cellIs" dxfId="763" priority="3251" operator="lessThan">
      <formula>10</formula>
    </cfRule>
    <cfRule type="cellIs" dxfId="762" priority="3252" operator="greaterThanOrEqual">
      <formula>10</formula>
    </cfRule>
  </conditionalFormatting>
  <conditionalFormatting sqref="V20">
    <cfRule type="cellIs" dxfId="761" priority="3249" operator="lessThan">
      <formula>10</formula>
    </cfRule>
    <cfRule type="cellIs" dxfId="760" priority="3250" operator="greaterThanOrEqual">
      <formula>10</formula>
    </cfRule>
  </conditionalFormatting>
  <conditionalFormatting sqref="AA20">
    <cfRule type="cellIs" dxfId="759" priority="3247" operator="lessThan">
      <formula>1</formula>
    </cfRule>
    <cfRule type="cellIs" dxfId="758" priority="3248" operator="greaterThanOrEqual">
      <formula>1</formula>
    </cfRule>
  </conditionalFormatting>
  <conditionalFormatting sqref="J18">
    <cfRule type="cellIs" dxfId="757" priority="3245" operator="lessThan">
      <formula>10</formula>
    </cfRule>
    <cfRule type="cellIs" dxfId="756" priority="3246" operator="greaterThanOrEqual">
      <formula>10</formula>
    </cfRule>
  </conditionalFormatting>
  <conditionalFormatting sqref="M18">
    <cfRule type="cellIs" dxfId="755" priority="3243" operator="lessThan">
      <formula>10</formula>
    </cfRule>
    <cfRule type="cellIs" dxfId="754" priority="3244" operator="greaterThanOrEqual">
      <formula>10</formula>
    </cfRule>
  </conditionalFormatting>
  <conditionalFormatting sqref="P18">
    <cfRule type="cellIs" dxfId="753" priority="3241" operator="lessThan">
      <formula>10</formula>
    </cfRule>
    <cfRule type="cellIs" dxfId="752" priority="3242" operator="greaterThanOrEqual">
      <formula>10</formula>
    </cfRule>
  </conditionalFormatting>
  <conditionalFormatting sqref="S18">
    <cfRule type="cellIs" dxfId="751" priority="3239" operator="lessThan">
      <formula>10</formula>
    </cfRule>
    <cfRule type="cellIs" dxfId="750" priority="3240" operator="greaterThanOrEqual">
      <formula>10</formula>
    </cfRule>
  </conditionalFormatting>
  <conditionalFormatting sqref="X18">
    <cfRule type="cellIs" dxfId="749" priority="3237" operator="lessThan">
      <formula>10</formula>
    </cfRule>
    <cfRule type="cellIs" dxfId="748" priority="3238" operator="greaterThanOrEqual">
      <formula>10</formula>
    </cfRule>
  </conditionalFormatting>
  <conditionalFormatting sqref="V18">
    <cfRule type="cellIs" dxfId="747" priority="3235" operator="lessThan">
      <formula>10</formula>
    </cfRule>
    <cfRule type="cellIs" dxfId="746" priority="3236" operator="greaterThanOrEqual">
      <formula>10</formula>
    </cfRule>
  </conditionalFormatting>
  <conditionalFormatting sqref="J33 M33 P33 S33 V33 X33">
    <cfRule type="cellIs" dxfId="745" priority="3231" operator="lessThan">
      <formula>10</formula>
    </cfRule>
    <cfRule type="cellIs" dxfId="744" priority="3232" operator="greaterThanOrEqual">
      <formula>10</formula>
    </cfRule>
  </conditionalFormatting>
  <conditionalFormatting sqref="AA33">
    <cfRule type="cellIs" dxfId="743" priority="3229" operator="lessThan">
      <formula>1</formula>
    </cfRule>
    <cfRule type="cellIs" dxfId="742" priority="3230" operator="greaterThanOrEqual">
      <formula>1</formula>
    </cfRule>
  </conditionalFormatting>
  <conditionalFormatting sqref="J34">
    <cfRule type="cellIs" dxfId="741" priority="3227" operator="lessThan">
      <formula>10</formula>
    </cfRule>
    <cfRule type="cellIs" dxfId="740" priority="3228" operator="greaterThanOrEqual">
      <formula>10</formula>
    </cfRule>
  </conditionalFormatting>
  <conditionalFormatting sqref="M34">
    <cfRule type="cellIs" dxfId="739" priority="3225" operator="lessThan">
      <formula>10</formula>
    </cfRule>
    <cfRule type="cellIs" dxfId="738" priority="3226" operator="greaterThanOrEqual">
      <formula>10</formula>
    </cfRule>
  </conditionalFormatting>
  <conditionalFormatting sqref="P34">
    <cfRule type="cellIs" dxfId="737" priority="3223" operator="lessThan">
      <formula>10</formula>
    </cfRule>
    <cfRule type="cellIs" dxfId="736" priority="3224" operator="greaterThanOrEqual">
      <formula>10</formula>
    </cfRule>
  </conditionalFormatting>
  <conditionalFormatting sqref="S34">
    <cfRule type="cellIs" dxfId="735" priority="3221" operator="lessThan">
      <formula>10</formula>
    </cfRule>
    <cfRule type="cellIs" dxfId="734" priority="3222" operator="greaterThanOrEqual">
      <formula>10</formula>
    </cfRule>
  </conditionalFormatting>
  <conditionalFormatting sqref="X34">
    <cfRule type="cellIs" dxfId="733" priority="3219" operator="lessThan">
      <formula>10</formula>
    </cfRule>
    <cfRule type="cellIs" dxfId="732" priority="3220" operator="greaterThanOrEqual">
      <formula>10</formula>
    </cfRule>
  </conditionalFormatting>
  <conditionalFormatting sqref="V34">
    <cfRule type="cellIs" dxfId="731" priority="3217" operator="lessThan">
      <formula>10</formula>
    </cfRule>
    <cfRule type="cellIs" dxfId="730" priority="3218" operator="greaterThanOrEqual">
      <formula>10</formula>
    </cfRule>
  </conditionalFormatting>
  <conditionalFormatting sqref="AA34">
    <cfRule type="cellIs" dxfId="729" priority="3215" operator="lessThan">
      <formula>1</formula>
    </cfRule>
    <cfRule type="cellIs" dxfId="728" priority="3216" operator="greaterThanOrEqual">
      <formula>1</formula>
    </cfRule>
  </conditionalFormatting>
  <conditionalFormatting sqref="J32">
    <cfRule type="cellIs" dxfId="727" priority="3213" operator="lessThan">
      <formula>10</formula>
    </cfRule>
    <cfRule type="cellIs" dxfId="726" priority="3214" operator="greaterThanOrEqual">
      <formula>10</formula>
    </cfRule>
  </conditionalFormatting>
  <conditionalFormatting sqref="M32">
    <cfRule type="cellIs" dxfId="725" priority="3211" operator="lessThan">
      <formula>10</formula>
    </cfRule>
    <cfRule type="cellIs" dxfId="724" priority="3212" operator="greaterThanOrEqual">
      <formula>10</formula>
    </cfRule>
  </conditionalFormatting>
  <conditionalFormatting sqref="P32">
    <cfRule type="cellIs" dxfId="723" priority="3209" operator="lessThan">
      <formula>10</formula>
    </cfRule>
    <cfRule type="cellIs" dxfId="722" priority="3210" operator="greaterThanOrEqual">
      <formula>10</formula>
    </cfRule>
  </conditionalFormatting>
  <conditionalFormatting sqref="S32">
    <cfRule type="cellIs" dxfId="721" priority="3207" operator="lessThan">
      <formula>10</formula>
    </cfRule>
    <cfRule type="cellIs" dxfId="720" priority="3208" operator="greaterThanOrEqual">
      <formula>10</formula>
    </cfRule>
  </conditionalFormatting>
  <conditionalFormatting sqref="X32">
    <cfRule type="cellIs" dxfId="719" priority="3205" operator="lessThan">
      <formula>10</formula>
    </cfRule>
    <cfRule type="cellIs" dxfId="718" priority="3206" operator="greaterThanOrEqual">
      <formula>10</formula>
    </cfRule>
  </conditionalFormatting>
  <conditionalFormatting sqref="V32">
    <cfRule type="cellIs" dxfId="717" priority="3203" operator="lessThan">
      <formula>10</formula>
    </cfRule>
    <cfRule type="cellIs" dxfId="716" priority="3204" operator="greaterThanOrEqual">
      <formula>10</formula>
    </cfRule>
  </conditionalFormatting>
  <conditionalFormatting sqref="J30">
    <cfRule type="cellIs" dxfId="715" priority="3199" operator="lessThan">
      <formula>10</formula>
    </cfRule>
    <cfRule type="cellIs" dxfId="714" priority="3200" operator="greaterThanOrEqual">
      <formula>10</formula>
    </cfRule>
  </conditionalFormatting>
  <conditionalFormatting sqref="M30">
    <cfRule type="cellIs" dxfId="713" priority="3197" operator="lessThan">
      <formula>10</formula>
    </cfRule>
    <cfRule type="cellIs" dxfId="712" priority="3198" operator="greaterThanOrEqual">
      <formula>10</formula>
    </cfRule>
  </conditionalFormatting>
  <conditionalFormatting sqref="P30">
    <cfRule type="cellIs" dxfId="711" priority="3195" operator="lessThan">
      <formula>10</formula>
    </cfRule>
    <cfRule type="cellIs" dxfId="710" priority="3196" operator="greaterThanOrEqual">
      <formula>10</formula>
    </cfRule>
  </conditionalFormatting>
  <conditionalFormatting sqref="S30">
    <cfRule type="cellIs" dxfId="709" priority="3193" operator="lessThan">
      <formula>10</formula>
    </cfRule>
    <cfRule type="cellIs" dxfId="708" priority="3194" operator="greaterThanOrEqual">
      <formula>10</formula>
    </cfRule>
  </conditionalFormatting>
  <conditionalFormatting sqref="X30">
    <cfRule type="cellIs" dxfId="707" priority="3191" operator="lessThan">
      <formula>10</formula>
    </cfRule>
    <cfRule type="cellIs" dxfId="706" priority="3192" operator="greaterThanOrEqual">
      <formula>10</formula>
    </cfRule>
  </conditionalFormatting>
  <conditionalFormatting sqref="V30">
    <cfRule type="cellIs" dxfId="705" priority="3189" operator="lessThan">
      <formula>10</formula>
    </cfRule>
    <cfRule type="cellIs" dxfId="704" priority="3190" operator="greaterThanOrEqual">
      <formula>10</formula>
    </cfRule>
  </conditionalFormatting>
  <conditionalFormatting sqref="J61">
    <cfRule type="cellIs" dxfId="703" priority="3185" operator="lessThan">
      <formula>10</formula>
    </cfRule>
    <cfRule type="cellIs" dxfId="702" priority="3186" operator="greaterThanOrEqual">
      <formula>10</formula>
    </cfRule>
  </conditionalFormatting>
  <conditionalFormatting sqref="M61">
    <cfRule type="cellIs" dxfId="701" priority="3183" operator="lessThan">
      <formula>10</formula>
    </cfRule>
    <cfRule type="cellIs" dxfId="700" priority="3184" operator="greaterThanOrEqual">
      <formula>10</formula>
    </cfRule>
  </conditionalFormatting>
  <conditionalFormatting sqref="P61">
    <cfRule type="cellIs" dxfId="699" priority="3181" operator="lessThan">
      <formula>10</formula>
    </cfRule>
    <cfRule type="cellIs" dxfId="698" priority="3182" operator="greaterThanOrEqual">
      <formula>10</formula>
    </cfRule>
  </conditionalFormatting>
  <conditionalFormatting sqref="S61">
    <cfRule type="cellIs" dxfId="697" priority="3179" operator="lessThan">
      <formula>10</formula>
    </cfRule>
    <cfRule type="cellIs" dxfId="696" priority="3180" operator="greaterThanOrEqual">
      <formula>10</formula>
    </cfRule>
  </conditionalFormatting>
  <conditionalFormatting sqref="X61">
    <cfRule type="cellIs" dxfId="695" priority="3177" operator="lessThan">
      <formula>10</formula>
    </cfRule>
    <cfRule type="cellIs" dxfId="694" priority="3178" operator="greaterThanOrEqual">
      <formula>10</formula>
    </cfRule>
  </conditionalFormatting>
  <conditionalFormatting sqref="V61">
    <cfRule type="cellIs" dxfId="693" priority="3175" operator="lessThan">
      <formula>10</formula>
    </cfRule>
    <cfRule type="cellIs" dxfId="692" priority="3176" operator="greaterThanOrEqual">
      <formula>10</formula>
    </cfRule>
  </conditionalFormatting>
  <conditionalFormatting sqref="AA61">
    <cfRule type="cellIs" dxfId="691" priority="3173" operator="lessThan">
      <formula>1</formula>
    </cfRule>
    <cfRule type="cellIs" dxfId="690" priority="3174" operator="greaterThanOrEqual">
      <formula>1</formula>
    </cfRule>
  </conditionalFormatting>
  <conditionalFormatting sqref="J62">
    <cfRule type="cellIs" dxfId="689" priority="3171" operator="lessThan">
      <formula>10</formula>
    </cfRule>
    <cfRule type="cellIs" dxfId="688" priority="3172" operator="greaterThanOrEqual">
      <formula>10</formula>
    </cfRule>
  </conditionalFormatting>
  <conditionalFormatting sqref="M62">
    <cfRule type="cellIs" dxfId="687" priority="3169" operator="lessThan">
      <formula>10</formula>
    </cfRule>
    <cfRule type="cellIs" dxfId="686" priority="3170" operator="greaterThanOrEqual">
      <formula>10</formula>
    </cfRule>
  </conditionalFormatting>
  <conditionalFormatting sqref="P62">
    <cfRule type="cellIs" dxfId="685" priority="3167" operator="lessThan">
      <formula>10</formula>
    </cfRule>
    <cfRule type="cellIs" dxfId="684" priority="3168" operator="greaterThanOrEqual">
      <formula>10</formula>
    </cfRule>
  </conditionalFormatting>
  <conditionalFormatting sqref="S62">
    <cfRule type="cellIs" dxfId="683" priority="3165" operator="lessThan">
      <formula>10</formula>
    </cfRule>
    <cfRule type="cellIs" dxfId="682" priority="3166" operator="greaterThanOrEqual">
      <formula>10</formula>
    </cfRule>
  </conditionalFormatting>
  <conditionalFormatting sqref="X62">
    <cfRule type="cellIs" dxfId="681" priority="3163" operator="lessThan">
      <formula>10</formula>
    </cfRule>
    <cfRule type="cellIs" dxfId="680" priority="3164" operator="greaterThanOrEqual">
      <formula>10</formula>
    </cfRule>
  </conditionalFormatting>
  <conditionalFormatting sqref="V62">
    <cfRule type="cellIs" dxfId="679" priority="3161" operator="lessThan">
      <formula>10</formula>
    </cfRule>
    <cfRule type="cellIs" dxfId="678" priority="3162" operator="greaterThanOrEqual">
      <formula>10</formula>
    </cfRule>
  </conditionalFormatting>
  <conditionalFormatting sqref="AA62">
    <cfRule type="cellIs" dxfId="677" priority="3159" operator="lessThan">
      <formula>1</formula>
    </cfRule>
    <cfRule type="cellIs" dxfId="676" priority="3160" operator="greaterThanOrEqual">
      <formula>1</formula>
    </cfRule>
  </conditionalFormatting>
  <conditionalFormatting sqref="J63">
    <cfRule type="cellIs" dxfId="675" priority="3157" operator="lessThan">
      <formula>10</formula>
    </cfRule>
    <cfRule type="cellIs" dxfId="674" priority="3158" operator="greaterThanOrEqual">
      <formula>10</formula>
    </cfRule>
  </conditionalFormatting>
  <conditionalFormatting sqref="M63">
    <cfRule type="cellIs" dxfId="673" priority="3155" operator="lessThan">
      <formula>10</formula>
    </cfRule>
    <cfRule type="cellIs" dxfId="672" priority="3156" operator="greaterThanOrEqual">
      <formula>10</formula>
    </cfRule>
  </conditionalFormatting>
  <conditionalFormatting sqref="P63">
    <cfRule type="cellIs" dxfId="671" priority="3153" operator="lessThan">
      <formula>10</formula>
    </cfRule>
    <cfRule type="cellIs" dxfId="670" priority="3154" operator="greaterThanOrEqual">
      <formula>10</formula>
    </cfRule>
  </conditionalFormatting>
  <conditionalFormatting sqref="S63">
    <cfRule type="cellIs" dxfId="669" priority="3151" operator="lessThan">
      <formula>10</formula>
    </cfRule>
    <cfRule type="cellIs" dxfId="668" priority="3152" operator="greaterThanOrEqual">
      <formula>10</formula>
    </cfRule>
  </conditionalFormatting>
  <conditionalFormatting sqref="X63">
    <cfRule type="cellIs" dxfId="667" priority="3149" operator="lessThan">
      <formula>10</formula>
    </cfRule>
    <cfRule type="cellIs" dxfId="666" priority="3150" operator="greaterThanOrEqual">
      <formula>10</formula>
    </cfRule>
  </conditionalFormatting>
  <conditionalFormatting sqref="V63">
    <cfRule type="cellIs" dxfId="665" priority="3147" operator="lessThan">
      <formula>10</formula>
    </cfRule>
    <cfRule type="cellIs" dxfId="664" priority="3148" operator="greaterThanOrEqual">
      <formula>10</formula>
    </cfRule>
  </conditionalFormatting>
  <conditionalFormatting sqref="AA63">
    <cfRule type="cellIs" dxfId="663" priority="3145" operator="lessThan">
      <formula>1</formula>
    </cfRule>
    <cfRule type="cellIs" dxfId="662" priority="3146" operator="greaterThanOrEqual">
      <formula>1</formula>
    </cfRule>
  </conditionalFormatting>
  <conditionalFormatting sqref="J64">
    <cfRule type="cellIs" dxfId="661" priority="3143" operator="lessThan">
      <formula>10</formula>
    </cfRule>
    <cfRule type="cellIs" dxfId="660" priority="3144" operator="greaterThanOrEqual">
      <formula>10</formula>
    </cfRule>
  </conditionalFormatting>
  <conditionalFormatting sqref="M64">
    <cfRule type="cellIs" dxfId="659" priority="3141" operator="lessThan">
      <formula>10</formula>
    </cfRule>
    <cfRule type="cellIs" dxfId="658" priority="3142" operator="greaterThanOrEqual">
      <formula>10</formula>
    </cfRule>
  </conditionalFormatting>
  <conditionalFormatting sqref="P64">
    <cfRule type="cellIs" dxfId="657" priority="3139" operator="lessThan">
      <formula>10</formula>
    </cfRule>
    <cfRule type="cellIs" dxfId="656" priority="3140" operator="greaterThanOrEqual">
      <formula>10</formula>
    </cfRule>
  </conditionalFormatting>
  <conditionalFormatting sqref="S64">
    <cfRule type="cellIs" dxfId="655" priority="3137" operator="lessThan">
      <formula>10</formula>
    </cfRule>
    <cfRule type="cellIs" dxfId="654" priority="3138" operator="greaterThanOrEqual">
      <formula>10</formula>
    </cfRule>
  </conditionalFormatting>
  <conditionalFormatting sqref="X64">
    <cfRule type="cellIs" dxfId="653" priority="3135" operator="lessThan">
      <formula>10</formula>
    </cfRule>
    <cfRule type="cellIs" dxfId="652" priority="3136" operator="greaterThanOrEqual">
      <formula>10</formula>
    </cfRule>
  </conditionalFormatting>
  <conditionalFormatting sqref="V64">
    <cfRule type="cellIs" dxfId="651" priority="3133" operator="lessThan">
      <formula>10</formula>
    </cfRule>
    <cfRule type="cellIs" dxfId="650" priority="3134" operator="greaterThanOrEqual">
      <formula>10</formula>
    </cfRule>
  </conditionalFormatting>
  <conditionalFormatting sqref="AA64">
    <cfRule type="cellIs" dxfId="649" priority="3131" operator="lessThan">
      <formula>1</formula>
    </cfRule>
    <cfRule type="cellIs" dxfId="648" priority="3132" operator="greaterThanOrEqual">
      <formula>1</formula>
    </cfRule>
  </conditionalFormatting>
  <conditionalFormatting sqref="J66">
    <cfRule type="cellIs" dxfId="647" priority="3129" operator="lessThan">
      <formula>10</formula>
    </cfRule>
    <cfRule type="cellIs" dxfId="646" priority="3130" operator="greaterThanOrEqual">
      <formula>10</formula>
    </cfRule>
  </conditionalFormatting>
  <conditionalFormatting sqref="M66">
    <cfRule type="cellIs" dxfId="645" priority="3127" operator="lessThan">
      <formula>10</formula>
    </cfRule>
    <cfRule type="cellIs" dxfId="644" priority="3128" operator="greaterThanOrEqual">
      <formula>10</formula>
    </cfRule>
  </conditionalFormatting>
  <conditionalFormatting sqref="P66">
    <cfRule type="cellIs" dxfId="643" priority="3125" operator="lessThan">
      <formula>10</formula>
    </cfRule>
    <cfRule type="cellIs" dxfId="642" priority="3126" operator="greaterThanOrEqual">
      <formula>10</formula>
    </cfRule>
  </conditionalFormatting>
  <conditionalFormatting sqref="S66">
    <cfRule type="cellIs" dxfId="641" priority="3123" operator="lessThan">
      <formula>10</formula>
    </cfRule>
    <cfRule type="cellIs" dxfId="640" priority="3124" operator="greaterThanOrEqual">
      <formula>10</formula>
    </cfRule>
  </conditionalFormatting>
  <conditionalFormatting sqref="X66">
    <cfRule type="cellIs" dxfId="639" priority="3121" operator="lessThan">
      <formula>10</formula>
    </cfRule>
    <cfRule type="cellIs" dxfId="638" priority="3122" operator="greaterThanOrEqual">
      <formula>10</formula>
    </cfRule>
  </conditionalFormatting>
  <conditionalFormatting sqref="V66">
    <cfRule type="cellIs" dxfId="637" priority="3119" operator="lessThan">
      <formula>10</formula>
    </cfRule>
    <cfRule type="cellIs" dxfId="636" priority="3120" operator="greaterThanOrEqual">
      <formula>10</formula>
    </cfRule>
  </conditionalFormatting>
  <conditionalFormatting sqref="AA66">
    <cfRule type="cellIs" dxfId="635" priority="3117" operator="lessThan">
      <formula>1</formula>
    </cfRule>
    <cfRule type="cellIs" dxfId="634" priority="3118" operator="greaterThanOrEqual">
      <formula>1</formula>
    </cfRule>
  </conditionalFormatting>
  <conditionalFormatting sqref="J67">
    <cfRule type="cellIs" dxfId="633" priority="3115" operator="lessThan">
      <formula>10</formula>
    </cfRule>
    <cfRule type="cellIs" dxfId="632" priority="3116" operator="greaterThanOrEqual">
      <formula>10</formula>
    </cfRule>
  </conditionalFormatting>
  <conditionalFormatting sqref="M67">
    <cfRule type="cellIs" dxfId="631" priority="3113" operator="lessThan">
      <formula>10</formula>
    </cfRule>
    <cfRule type="cellIs" dxfId="630" priority="3114" operator="greaterThanOrEqual">
      <formula>10</formula>
    </cfRule>
  </conditionalFormatting>
  <conditionalFormatting sqref="P67">
    <cfRule type="cellIs" dxfId="629" priority="3111" operator="lessThan">
      <formula>10</formula>
    </cfRule>
    <cfRule type="cellIs" dxfId="628" priority="3112" operator="greaterThanOrEqual">
      <formula>10</formula>
    </cfRule>
  </conditionalFormatting>
  <conditionalFormatting sqref="S67">
    <cfRule type="cellIs" dxfId="627" priority="3109" operator="lessThan">
      <formula>10</formula>
    </cfRule>
    <cfRule type="cellIs" dxfId="626" priority="3110" operator="greaterThanOrEqual">
      <formula>10</formula>
    </cfRule>
  </conditionalFormatting>
  <conditionalFormatting sqref="X67">
    <cfRule type="cellIs" dxfId="625" priority="3107" operator="lessThan">
      <formula>10</formula>
    </cfRule>
    <cfRule type="cellIs" dxfId="624" priority="3108" operator="greaterThanOrEqual">
      <formula>10</formula>
    </cfRule>
  </conditionalFormatting>
  <conditionalFormatting sqref="V67">
    <cfRule type="cellIs" dxfId="623" priority="3105" operator="lessThan">
      <formula>10</formula>
    </cfRule>
    <cfRule type="cellIs" dxfId="622" priority="3106" operator="greaterThanOrEqual">
      <formula>10</formula>
    </cfRule>
  </conditionalFormatting>
  <conditionalFormatting sqref="AA67">
    <cfRule type="cellIs" dxfId="621" priority="3103" operator="lessThan">
      <formula>1</formula>
    </cfRule>
    <cfRule type="cellIs" dxfId="620" priority="3104" operator="greaterThanOrEqual">
      <formula>1</formula>
    </cfRule>
  </conditionalFormatting>
  <conditionalFormatting sqref="J68">
    <cfRule type="cellIs" dxfId="619" priority="3101" operator="lessThan">
      <formula>10</formula>
    </cfRule>
    <cfRule type="cellIs" dxfId="618" priority="3102" operator="greaterThanOrEqual">
      <formula>10</formula>
    </cfRule>
  </conditionalFormatting>
  <conditionalFormatting sqref="M68">
    <cfRule type="cellIs" dxfId="617" priority="3099" operator="lessThan">
      <formula>10</formula>
    </cfRule>
    <cfRule type="cellIs" dxfId="616" priority="3100" operator="greaterThanOrEqual">
      <formula>10</formula>
    </cfRule>
  </conditionalFormatting>
  <conditionalFormatting sqref="P68">
    <cfRule type="cellIs" dxfId="615" priority="3097" operator="lessThan">
      <formula>10</formula>
    </cfRule>
    <cfRule type="cellIs" dxfId="614" priority="3098" operator="greaterThanOrEqual">
      <formula>10</formula>
    </cfRule>
  </conditionalFormatting>
  <conditionalFormatting sqref="S68">
    <cfRule type="cellIs" dxfId="613" priority="3095" operator="lessThan">
      <formula>10</formula>
    </cfRule>
    <cfRule type="cellIs" dxfId="612" priority="3096" operator="greaterThanOrEqual">
      <formula>10</formula>
    </cfRule>
  </conditionalFormatting>
  <conditionalFormatting sqref="X68">
    <cfRule type="cellIs" dxfId="611" priority="3093" operator="lessThan">
      <formula>10</formula>
    </cfRule>
    <cfRule type="cellIs" dxfId="610" priority="3094" operator="greaterThanOrEqual">
      <formula>10</formula>
    </cfRule>
  </conditionalFormatting>
  <conditionalFormatting sqref="V68">
    <cfRule type="cellIs" dxfId="609" priority="3091" operator="lessThan">
      <formula>10</formula>
    </cfRule>
    <cfRule type="cellIs" dxfId="608" priority="3092" operator="greaterThanOrEqual">
      <formula>10</formula>
    </cfRule>
  </conditionalFormatting>
  <conditionalFormatting sqref="AA68">
    <cfRule type="cellIs" dxfId="607" priority="3089" operator="lessThan">
      <formula>1</formula>
    </cfRule>
    <cfRule type="cellIs" dxfId="606" priority="3090" operator="greaterThanOrEqual">
      <formula>1</formula>
    </cfRule>
  </conditionalFormatting>
  <conditionalFormatting sqref="J69">
    <cfRule type="cellIs" dxfId="605" priority="3087" operator="lessThan">
      <formula>10</formula>
    </cfRule>
    <cfRule type="cellIs" dxfId="604" priority="3088" operator="greaterThanOrEqual">
      <formula>10</formula>
    </cfRule>
  </conditionalFormatting>
  <conditionalFormatting sqref="M69">
    <cfRule type="cellIs" dxfId="603" priority="3085" operator="lessThan">
      <formula>10</formula>
    </cfRule>
    <cfRule type="cellIs" dxfId="602" priority="3086" operator="greaterThanOrEqual">
      <formula>10</formula>
    </cfRule>
  </conditionalFormatting>
  <conditionalFormatting sqref="P69">
    <cfRule type="cellIs" dxfId="601" priority="3083" operator="lessThan">
      <formula>10</formula>
    </cfRule>
    <cfRule type="cellIs" dxfId="600" priority="3084" operator="greaterThanOrEqual">
      <formula>10</formula>
    </cfRule>
  </conditionalFormatting>
  <conditionalFormatting sqref="S69">
    <cfRule type="cellIs" dxfId="599" priority="3081" operator="lessThan">
      <formula>10</formula>
    </cfRule>
    <cfRule type="cellIs" dxfId="598" priority="3082" operator="greaterThanOrEqual">
      <formula>10</formula>
    </cfRule>
  </conditionalFormatting>
  <conditionalFormatting sqref="X69">
    <cfRule type="cellIs" dxfId="597" priority="3079" operator="lessThan">
      <formula>10</formula>
    </cfRule>
    <cfRule type="cellIs" dxfId="596" priority="3080" operator="greaterThanOrEqual">
      <formula>10</formula>
    </cfRule>
  </conditionalFormatting>
  <conditionalFormatting sqref="V69">
    <cfRule type="cellIs" dxfId="595" priority="3077" operator="lessThan">
      <formula>10</formula>
    </cfRule>
    <cfRule type="cellIs" dxfId="594" priority="3078" operator="greaterThanOrEqual">
      <formula>10</formula>
    </cfRule>
  </conditionalFormatting>
  <conditionalFormatting sqref="AA69">
    <cfRule type="cellIs" dxfId="593" priority="3075" operator="lessThan">
      <formula>1</formula>
    </cfRule>
    <cfRule type="cellIs" dxfId="592" priority="3076" operator="greaterThanOrEqual">
      <formula>1</formula>
    </cfRule>
  </conditionalFormatting>
  <conditionalFormatting sqref="J70">
    <cfRule type="cellIs" dxfId="591" priority="3073" operator="lessThan">
      <formula>10</formula>
    </cfRule>
    <cfRule type="cellIs" dxfId="590" priority="3074" operator="greaterThanOrEqual">
      <formula>10</formula>
    </cfRule>
  </conditionalFormatting>
  <conditionalFormatting sqref="M70">
    <cfRule type="cellIs" dxfId="589" priority="3071" operator="lessThan">
      <formula>10</formula>
    </cfRule>
    <cfRule type="cellIs" dxfId="588" priority="3072" operator="greaterThanOrEqual">
      <formula>10</formula>
    </cfRule>
  </conditionalFormatting>
  <conditionalFormatting sqref="P70">
    <cfRule type="cellIs" dxfId="587" priority="3069" operator="lessThan">
      <formula>10</formula>
    </cfRule>
    <cfRule type="cellIs" dxfId="586" priority="3070" operator="greaterThanOrEqual">
      <formula>10</formula>
    </cfRule>
  </conditionalFormatting>
  <conditionalFormatting sqref="S70">
    <cfRule type="cellIs" dxfId="585" priority="3067" operator="lessThan">
      <formula>10</formula>
    </cfRule>
    <cfRule type="cellIs" dxfId="584" priority="3068" operator="greaterThanOrEqual">
      <formula>10</formula>
    </cfRule>
  </conditionalFormatting>
  <conditionalFormatting sqref="X70">
    <cfRule type="cellIs" dxfId="583" priority="3065" operator="lessThan">
      <formula>10</formula>
    </cfRule>
    <cfRule type="cellIs" dxfId="582" priority="3066" operator="greaterThanOrEqual">
      <formula>10</formula>
    </cfRule>
  </conditionalFormatting>
  <conditionalFormatting sqref="V70">
    <cfRule type="cellIs" dxfId="581" priority="3063" operator="lessThan">
      <formula>10</formula>
    </cfRule>
    <cfRule type="cellIs" dxfId="580" priority="3064" operator="greaterThanOrEqual">
      <formula>10</formula>
    </cfRule>
  </conditionalFormatting>
  <conditionalFormatting sqref="AA70">
    <cfRule type="cellIs" dxfId="579" priority="3061" operator="lessThan">
      <formula>1</formula>
    </cfRule>
    <cfRule type="cellIs" dxfId="578" priority="3062" operator="greaterThanOrEqual">
      <formula>1</formula>
    </cfRule>
  </conditionalFormatting>
  <conditionalFormatting sqref="J71">
    <cfRule type="cellIs" dxfId="577" priority="3059" operator="lessThan">
      <formula>10</formula>
    </cfRule>
    <cfRule type="cellIs" dxfId="576" priority="3060" operator="greaterThanOrEqual">
      <formula>10</formula>
    </cfRule>
  </conditionalFormatting>
  <conditionalFormatting sqref="M71">
    <cfRule type="cellIs" dxfId="575" priority="3057" operator="lessThan">
      <formula>10</formula>
    </cfRule>
    <cfRule type="cellIs" dxfId="574" priority="3058" operator="greaterThanOrEqual">
      <formula>10</formula>
    </cfRule>
  </conditionalFormatting>
  <conditionalFormatting sqref="P71">
    <cfRule type="cellIs" dxfId="573" priority="3055" operator="lessThan">
      <formula>10</formula>
    </cfRule>
    <cfRule type="cellIs" dxfId="572" priority="3056" operator="greaterThanOrEqual">
      <formula>10</formula>
    </cfRule>
  </conditionalFormatting>
  <conditionalFormatting sqref="S71">
    <cfRule type="cellIs" dxfId="571" priority="3053" operator="lessThan">
      <formula>10</formula>
    </cfRule>
    <cfRule type="cellIs" dxfId="570" priority="3054" operator="greaterThanOrEqual">
      <formula>10</formula>
    </cfRule>
  </conditionalFormatting>
  <conditionalFormatting sqref="X71">
    <cfRule type="cellIs" dxfId="569" priority="3051" operator="lessThan">
      <formula>10</formula>
    </cfRule>
    <cfRule type="cellIs" dxfId="568" priority="3052" operator="greaterThanOrEqual">
      <formula>10</formula>
    </cfRule>
  </conditionalFormatting>
  <conditionalFormatting sqref="V71">
    <cfRule type="cellIs" dxfId="567" priority="3049" operator="lessThan">
      <formula>10</formula>
    </cfRule>
    <cfRule type="cellIs" dxfId="566" priority="3050" operator="greaterThanOrEqual">
      <formula>10</formula>
    </cfRule>
  </conditionalFormatting>
  <conditionalFormatting sqref="P137">
    <cfRule type="cellIs" dxfId="565" priority="2983" operator="lessThan">
      <formula>10</formula>
    </cfRule>
    <cfRule type="cellIs" dxfId="564" priority="2984" operator="greaterThanOrEqual">
      <formula>10</formula>
    </cfRule>
  </conditionalFormatting>
  <conditionalFormatting sqref="S137">
    <cfRule type="cellIs" dxfId="563" priority="2981" operator="lessThan">
      <formula>10</formula>
    </cfRule>
    <cfRule type="cellIs" dxfId="562" priority="2982" operator="greaterThanOrEqual">
      <formula>10</formula>
    </cfRule>
  </conditionalFormatting>
  <conditionalFormatting sqref="X137">
    <cfRule type="cellIs" dxfId="561" priority="2979" operator="lessThan">
      <formula>10</formula>
    </cfRule>
    <cfRule type="cellIs" dxfId="560" priority="2980" operator="greaterThanOrEqual">
      <formula>10</formula>
    </cfRule>
  </conditionalFormatting>
  <conditionalFormatting sqref="V137">
    <cfRule type="cellIs" dxfId="559" priority="2977" operator="lessThan">
      <formula>10</formula>
    </cfRule>
    <cfRule type="cellIs" dxfId="558" priority="2978" operator="greaterThanOrEqual">
      <formula>10</formula>
    </cfRule>
  </conditionalFormatting>
  <conditionalFormatting sqref="W32:W34">
    <cfRule type="cellIs" dxfId="557" priority="3015" operator="lessThan">
      <formula>10</formula>
    </cfRule>
    <cfRule type="cellIs" dxfId="556" priority="3016" operator="greaterThanOrEqual">
      <formula>10</formula>
    </cfRule>
  </conditionalFormatting>
  <conditionalFormatting sqref="W56:W58">
    <cfRule type="cellIs" dxfId="555" priority="3011" operator="lessThan">
      <formula>10</formula>
    </cfRule>
    <cfRule type="cellIs" dxfId="554" priority="3012" operator="greaterThanOrEqual">
      <formula>10</formula>
    </cfRule>
  </conditionalFormatting>
  <conditionalFormatting sqref="W61:W64 W66:W76">
    <cfRule type="cellIs" dxfId="553" priority="3009" operator="lessThan">
      <formula>10</formula>
    </cfRule>
    <cfRule type="cellIs" dxfId="552" priority="3010" operator="greaterThanOrEqual">
      <formula>10</formula>
    </cfRule>
  </conditionalFormatting>
  <conditionalFormatting sqref="W94:W111">
    <cfRule type="cellIs" dxfId="551" priority="3005" operator="lessThan">
      <formula>10</formula>
    </cfRule>
    <cfRule type="cellIs" dxfId="550" priority="3006" operator="greaterThanOrEqual">
      <formula>10</formula>
    </cfRule>
  </conditionalFormatting>
  <conditionalFormatting sqref="W120:W127">
    <cfRule type="cellIs" dxfId="549" priority="3003" operator="lessThan">
      <formula>10</formula>
    </cfRule>
    <cfRule type="cellIs" dxfId="548" priority="3004" operator="greaterThanOrEqual">
      <formula>10</formula>
    </cfRule>
  </conditionalFormatting>
  <conditionalFormatting sqref="M133">
    <cfRule type="cellIs" dxfId="547" priority="2957" operator="lessThan">
      <formula>10</formula>
    </cfRule>
    <cfRule type="cellIs" dxfId="546" priority="2958" operator="greaterThanOrEqual">
      <formula>10</formula>
    </cfRule>
  </conditionalFormatting>
  <conditionalFormatting sqref="J131">
    <cfRule type="cellIs" dxfId="545" priority="2965" operator="lessThan">
      <formula>10</formula>
    </cfRule>
    <cfRule type="cellIs" dxfId="544" priority="2966" operator="greaterThanOrEqual">
      <formula>10</formula>
    </cfRule>
  </conditionalFormatting>
  <conditionalFormatting sqref="M130">
    <cfRule type="cellIs" dxfId="543" priority="2961" operator="lessThan">
      <formula>10</formula>
    </cfRule>
    <cfRule type="cellIs" dxfId="542" priority="2962" operator="greaterThanOrEqual">
      <formula>10</formula>
    </cfRule>
  </conditionalFormatting>
  <conditionalFormatting sqref="AA137">
    <cfRule type="cellIs" dxfId="541" priority="2975" operator="lessThan">
      <formula>1</formula>
    </cfRule>
    <cfRule type="cellIs" dxfId="540" priority="2976" operator="greaterThanOrEqual">
      <formula>1</formula>
    </cfRule>
  </conditionalFormatting>
  <conditionalFormatting sqref="X130">
    <cfRule type="cellIs" dxfId="539" priority="2921" operator="lessThan">
      <formula>10</formula>
    </cfRule>
    <cfRule type="cellIs" dxfId="538" priority="2922" operator="greaterThanOrEqual">
      <formula>10</formula>
    </cfRule>
  </conditionalFormatting>
  <conditionalFormatting sqref="S133">
    <cfRule type="cellIs" dxfId="537" priority="2937" operator="lessThan">
      <formula>10</formula>
    </cfRule>
    <cfRule type="cellIs" dxfId="536" priority="2938" operator="greaterThanOrEqual">
      <formula>10</formula>
    </cfRule>
  </conditionalFormatting>
  <conditionalFormatting sqref="P131">
    <cfRule type="cellIs" dxfId="535" priority="2945" operator="lessThan">
      <formula>10</formula>
    </cfRule>
    <cfRule type="cellIs" dxfId="534" priority="2946" operator="greaterThanOrEqual">
      <formula>10</formula>
    </cfRule>
  </conditionalFormatting>
  <conditionalFormatting sqref="J132">
    <cfRule type="cellIs" dxfId="533" priority="2963" operator="lessThan">
      <formula>10</formula>
    </cfRule>
    <cfRule type="cellIs" dxfId="532" priority="2964" operator="greaterThanOrEqual">
      <formula>10</formula>
    </cfRule>
  </conditionalFormatting>
  <conditionalFormatting sqref="P130">
    <cfRule type="cellIs" dxfId="531" priority="2951" operator="lessThan">
      <formula>10</formula>
    </cfRule>
    <cfRule type="cellIs" dxfId="530" priority="2952" operator="greaterThanOrEqual">
      <formula>10</formula>
    </cfRule>
  </conditionalFormatting>
  <conditionalFormatting sqref="J137">
    <cfRule type="cellIs" dxfId="529" priority="2987" operator="lessThan">
      <formula>10</formula>
    </cfRule>
    <cfRule type="cellIs" dxfId="528" priority="2988" operator="greaterThanOrEqual">
      <formula>10</formula>
    </cfRule>
  </conditionalFormatting>
  <conditionalFormatting sqref="M137">
    <cfRule type="cellIs" dxfId="527" priority="2985" operator="lessThan">
      <formula>10</formula>
    </cfRule>
    <cfRule type="cellIs" dxfId="526" priority="2986" operator="greaterThanOrEqual">
      <formula>10</formula>
    </cfRule>
  </conditionalFormatting>
  <conditionalFormatting sqref="P132">
    <cfRule type="cellIs" dxfId="525" priority="2943" operator="lessThan">
      <formula>10</formula>
    </cfRule>
    <cfRule type="cellIs" dxfId="524" priority="2944" operator="greaterThanOrEqual">
      <formula>10</formula>
    </cfRule>
  </conditionalFormatting>
  <conditionalFormatting sqref="J130">
    <cfRule type="cellIs" dxfId="523" priority="2971" operator="lessThan">
      <formula>10</formula>
    </cfRule>
    <cfRule type="cellIs" dxfId="522" priority="2972" operator="greaterThanOrEqual">
      <formula>10</formula>
    </cfRule>
  </conditionalFormatting>
  <conditionalFormatting sqref="J133">
    <cfRule type="cellIs" dxfId="521" priority="2967" operator="lessThan">
      <formula>10</formula>
    </cfRule>
    <cfRule type="cellIs" dxfId="520" priority="2968" operator="greaterThanOrEqual">
      <formula>10</formula>
    </cfRule>
  </conditionalFormatting>
  <conditionalFormatting sqref="S131">
    <cfRule type="cellIs" dxfId="519" priority="2935" operator="lessThan">
      <formula>10</formula>
    </cfRule>
    <cfRule type="cellIs" dxfId="518" priority="2936" operator="greaterThanOrEqual">
      <formula>10</formula>
    </cfRule>
  </conditionalFormatting>
  <conditionalFormatting sqref="S132">
    <cfRule type="cellIs" dxfId="517" priority="2933" operator="lessThan">
      <formula>10</formula>
    </cfRule>
    <cfRule type="cellIs" dxfId="516" priority="2934" operator="greaterThanOrEqual">
      <formula>10</formula>
    </cfRule>
  </conditionalFormatting>
  <conditionalFormatting sqref="V133">
    <cfRule type="cellIs" dxfId="515" priority="2927" operator="lessThan">
      <formula>10</formula>
    </cfRule>
    <cfRule type="cellIs" dxfId="514" priority="2928" operator="greaterThanOrEqual">
      <formula>10</formula>
    </cfRule>
  </conditionalFormatting>
  <conditionalFormatting sqref="M131">
    <cfRule type="cellIs" dxfId="513" priority="2955" operator="lessThan">
      <formula>10</formula>
    </cfRule>
    <cfRule type="cellIs" dxfId="512" priority="2956" operator="greaterThanOrEqual">
      <formula>10</formula>
    </cfRule>
  </conditionalFormatting>
  <conditionalFormatting sqref="M132">
    <cfRule type="cellIs" dxfId="511" priority="2953" operator="lessThan">
      <formula>10</formula>
    </cfRule>
    <cfRule type="cellIs" dxfId="510" priority="2954" operator="greaterThanOrEqual">
      <formula>10</formula>
    </cfRule>
  </conditionalFormatting>
  <conditionalFormatting sqref="J138">
    <cfRule type="cellIs" dxfId="509" priority="2861" operator="lessThan">
      <formula>10</formula>
    </cfRule>
    <cfRule type="cellIs" dxfId="508" priority="2862" operator="greaterThanOrEqual">
      <formula>10</formula>
    </cfRule>
  </conditionalFormatting>
  <conditionalFormatting sqref="P133">
    <cfRule type="cellIs" dxfId="507" priority="2947" operator="lessThan">
      <formula>10</formula>
    </cfRule>
    <cfRule type="cellIs" dxfId="506" priority="2948" operator="greaterThanOrEqual">
      <formula>10</formula>
    </cfRule>
  </conditionalFormatting>
  <conditionalFormatting sqref="X131">
    <cfRule type="cellIs" dxfId="505" priority="2915" operator="lessThan">
      <formula>10</formula>
    </cfRule>
    <cfRule type="cellIs" dxfId="504" priority="2916" operator="greaterThanOrEqual">
      <formula>10</formula>
    </cfRule>
  </conditionalFormatting>
  <conditionalFormatting sqref="S130">
    <cfRule type="cellIs" dxfId="503" priority="2941" operator="lessThan">
      <formula>10</formula>
    </cfRule>
    <cfRule type="cellIs" dxfId="502" priority="2942" operator="greaterThanOrEqual">
      <formula>10</formula>
    </cfRule>
  </conditionalFormatting>
  <conditionalFormatting sqref="W133">
    <cfRule type="cellIs" dxfId="501" priority="2907" operator="lessThan">
      <formula>10</formula>
    </cfRule>
    <cfRule type="cellIs" dxfId="500" priority="2908" operator="greaterThanOrEqual">
      <formula>10</formula>
    </cfRule>
  </conditionalFormatting>
  <conditionalFormatting sqref="V130">
    <cfRule type="cellIs" dxfId="499" priority="2931" operator="lessThan">
      <formula>10</formula>
    </cfRule>
    <cfRule type="cellIs" dxfId="498" priority="2932" operator="greaterThanOrEqual">
      <formula>10</formula>
    </cfRule>
  </conditionalFormatting>
  <conditionalFormatting sqref="V131">
    <cfRule type="cellIs" dxfId="497" priority="2925" operator="lessThan">
      <formula>10</formula>
    </cfRule>
    <cfRule type="cellIs" dxfId="496" priority="2926" operator="greaterThanOrEqual">
      <formula>10</formula>
    </cfRule>
  </conditionalFormatting>
  <conditionalFormatting sqref="V132">
    <cfRule type="cellIs" dxfId="495" priority="2923" operator="lessThan">
      <formula>10</formula>
    </cfRule>
    <cfRule type="cellIs" dxfId="494" priority="2924" operator="greaterThanOrEqual">
      <formula>10</formula>
    </cfRule>
  </conditionalFormatting>
  <conditionalFormatting sqref="M138">
    <cfRule type="cellIs" dxfId="493" priority="2859" operator="lessThan">
      <formula>10</formula>
    </cfRule>
    <cfRule type="cellIs" dxfId="492" priority="2860" operator="greaterThanOrEqual">
      <formula>10</formula>
    </cfRule>
  </conditionalFormatting>
  <conditionalFormatting sqref="X133">
    <cfRule type="cellIs" dxfId="491" priority="2917" operator="lessThan">
      <formula>10</formula>
    </cfRule>
    <cfRule type="cellIs" dxfId="490" priority="2918" operator="greaterThanOrEqual">
      <formula>10</formula>
    </cfRule>
  </conditionalFormatting>
  <conditionalFormatting sqref="S138">
    <cfRule type="cellIs" dxfId="489" priority="2855" operator="lessThan">
      <formula>10</formula>
    </cfRule>
    <cfRule type="cellIs" dxfId="488" priority="2856" operator="greaterThanOrEqual">
      <formula>10</formula>
    </cfRule>
  </conditionalFormatting>
  <conditionalFormatting sqref="X132">
    <cfRule type="cellIs" dxfId="487" priority="2913" operator="lessThan">
      <formula>10</formula>
    </cfRule>
    <cfRule type="cellIs" dxfId="486" priority="2914" operator="greaterThanOrEqual">
      <formula>10</formula>
    </cfRule>
  </conditionalFormatting>
  <conditionalFormatting sqref="W130">
    <cfRule type="cellIs" dxfId="485" priority="2911" operator="lessThan">
      <formula>10</formula>
    </cfRule>
    <cfRule type="cellIs" dxfId="484" priority="2912" operator="greaterThanOrEqual">
      <formula>10</formula>
    </cfRule>
  </conditionalFormatting>
  <conditionalFormatting sqref="W131">
    <cfRule type="cellIs" dxfId="483" priority="2905" operator="lessThan">
      <formula>10</formula>
    </cfRule>
    <cfRule type="cellIs" dxfId="482" priority="2906" operator="greaterThanOrEqual">
      <formula>10</formula>
    </cfRule>
  </conditionalFormatting>
  <conditionalFormatting sqref="W132">
    <cfRule type="cellIs" dxfId="481" priority="2903" operator="lessThan">
      <formula>10</formula>
    </cfRule>
    <cfRule type="cellIs" dxfId="480" priority="2904" operator="greaterThanOrEqual">
      <formula>10</formula>
    </cfRule>
  </conditionalFormatting>
  <conditionalFormatting sqref="AA132">
    <cfRule type="cellIs" dxfId="479" priority="2893" operator="lessThan">
      <formula>1</formula>
    </cfRule>
    <cfRule type="cellIs" dxfId="478" priority="2894" operator="greaterThanOrEqual">
      <formula>1</formula>
    </cfRule>
  </conditionalFormatting>
  <conditionalFormatting sqref="AA130">
    <cfRule type="cellIs" dxfId="477" priority="2901" operator="lessThan">
      <formula>1</formula>
    </cfRule>
    <cfRule type="cellIs" dxfId="476" priority="2902" operator="greaterThanOrEqual">
      <formula>1</formula>
    </cfRule>
  </conditionalFormatting>
  <conditionalFormatting sqref="AA133">
    <cfRule type="cellIs" dxfId="475" priority="2897" operator="lessThan">
      <formula>1</formula>
    </cfRule>
    <cfRule type="cellIs" dxfId="474" priority="2898" operator="greaterThanOrEqual">
      <formula>1</formula>
    </cfRule>
  </conditionalFormatting>
  <conditionalFormatting sqref="AA131">
    <cfRule type="cellIs" dxfId="473" priority="2895" operator="lessThan">
      <formula>1</formula>
    </cfRule>
    <cfRule type="cellIs" dxfId="472" priority="2896" operator="greaterThanOrEqual">
      <formula>1</formula>
    </cfRule>
  </conditionalFormatting>
  <conditionalFormatting sqref="AA138">
    <cfRule type="cellIs" dxfId="471" priority="2849" operator="lessThan">
      <formula>1</formula>
    </cfRule>
    <cfRule type="cellIs" dxfId="470" priority="2850" operator="greaterThanOrEqual">
      <formula>1</formula>
    </cfRule>
  </conditionalFormatting>
  <conditionalFormatting sqref="W138">
    <cfRule type="cellIs" dxfId="469" priority="2847" operator="lessThan">
      <formula>10</formula>
    </cfRule>
    <cfRule type="cellIs" dxfId="468" priority="2848" operator="greaterThanOrEqual">
      <formula>10</formula>
    </cfRule>
  </conditionalFormatting>
  <conditionalFormatting sqref="J135">
    <cfRule type="cellIs" dxfId="467" priority="2817" operator="lessThan">
      <formula>10</formula>
    </cfRule>
    <cfRule type="cellIs" dxfId="466" priority="2818" operator="greaterThanOrEqual">
      <formula>10</formula>
    </cfRule>
  </conditionalFormatting>
  <conditionalFormatting sqref="M135">
    <cfRule type="cellIs" dxfId="465" priority="2815" operator="lessThan">
      <formula>10</formula>
    </cfRule>
    <cfRule type="cellIs" dxfId="464" priority="2816" operator="greaterThanOrEqual">
      <formula>10</formula>
    </cfRule>
  </conditionalFormatting>
  <conditionalFormatting sqref="P138">
    <cfRule type="cellIs" dxfId="463" priority="2857" operator="lessThan">
      <formula>10</formula>
    </cfRule>
    <cfRule type="cellIs" dxfId="462" priority="2858" operator="greaterThanOrEqual">
      <formula>10</formula>
    </cfRule>
  </conditionalFormatting>
  <conditionalFormatting sqref="S135">
    <cfRule type="cellIs" dxfId="461" priority="2811" operator="lessThan">
      <formula>10</formula>
    </cfRule>
    <cfRule type="cellIs" dxfId="460" priority="2812" operator="greaterThanOrEqual">
      <formula>10</formula>
    </cfRule>
  </conditionalFormatting>
  <conditionalFormatting sqref="X138">
    <cfRule type="cellIs" dxfId="459" priority="2853" operator="lessThan">
      <formula>10</formula>
    </cfRule>
    <cfRule type="cellIs" dxfId="458" priority="2854" operator="greaterThanOrEqual">
      <formula>10</formula>
    </cfRule>
  </conditionalFormatting>
  <conditionalFormatting sqref="V138">
    <cfRule type="cellIs" dxfId="457" priority="2851" operator="lessThan">
      <formula>10</formula>
    </cfRule>
    <cfRule type="cellIs" dxfId="456" priority="2852" operator="greaterThanOrEqual">
      <formula>10</formula>
    </cfRule>
  </conditionalFormatting>
  <conditionalFormatting sqref="X142">
    <cfRule type="cellIs" dxfId="455" priority="2837" operator="lessThan">
      <formula>10</formula>
    </cfRule>
    <cfRule type="cellIs" dxfId="454" priority="2838" operator="greaterThanOrEqual">
      <formula>10</formula>
    </cfRule>
  </conditionalFormatting>
  <conditionalFormatting sqref="AA142">
    <cfRule type="cellIs" dxfId="453" priority="2833" operator="lessThan">
      <formula>1</formula>
    </cfRule>
    <cfRule type="cellIs" dxfId="452" priority="2834" operator="greaterThanOrEqual">
      <formula>1</formula>
    </cfRule>
  </conditionalFormatting>
  <conditionalFormatting sqref="J142">
    <cfRule type="cellIs" dxfId="451" priority="2845" operator="lessThan">
      <formula>10</formula>
    </cfRule>
    <cfRule type="cellIs" dxfId="450" priority="2846" operator="greaterThanOrEqual">
      <formula>10</formula>
    </cfRule>
  </conditionalFormatting>
  <conditionalFormatting sqref="M142">
    <cfRule type="cellIs" dxfId="449" priority="2843" operator="lessThan">
      <formula>10</formula>
    </cfRule>
    <cfRule type="cellIs" dxfId="448" priority="2844" operator="greaterThanOrEqual">
      <formula>10</formula>
    </cfRule>
  </conditionalFormatting>
  <conditionalFormatting sqref="P142">
    <cfRule type="cellIs" dxfId="447" priority="2841" operator="lessThan">
      <formula>10</formula>
    </cfRule>
    <cfRule type="cellIs" dxfId="446" priority="2842" operator="greaterThanOrEqual">
      <formula>10</formula>
    </cfRule>
  </conditionalFormatting>
  <conditionalFormatting sqref="S142">
    <cfRule type="cellIs" dxfId="445" priority="2839" operator="lessThan">
      <formula>10</formula>
    </cfRule>
    <cfRule type="cellIs" dxfId="444" priority="2840" operator="greaterThanOrEqual">
      <formula>10</formula>
    </cfRule>
  </conditionalFormatting>
  <conditionalFormatting sqref="V142">
    <cfRule type="cellIs" dxfId="443" priority="2835" operator="lessThan">
      <formula>10</formula>
    </cfRule>
    <cfRule type="cellIs" dxfId="442" priority="2836" operator="greaterThanOrEqual">
      <formula>10</formula>
    </cfRule>
  </conditionalFormatting>
  <conditionalFormatting sqref="X135">
    <cfRule type="cellIs" dxfId="441" priority="2809" operator="lessThan">
      <formula>10</formula>
    </cfRule>
    <cfRule type="cellIs" dxfId="440" priority="2810" operator="greaterThanOrEqual">
      <formula>10</formula>
    </cfRule>
  </conditionalFormatting>
  <conditionalFormatting sqref="AA135">
    <cfRule type="cellIs" dxfId="439" priority="2805" operator="lessThan">
      <formula>1</formula>
    </cfRule>
    <cfRule type="cellIs" dxfId="438" priority="2806" operator="greaterThanOrEqual">
      <formula>1</formula>
    </cfRule>
  </conditionalFormatting>
  <conditionalFormatting sqref="P135">
    <cfRule type="cellIs" dxfId="437" priority="2813" operator="lessThan">
      <formula>10</formula>
    </cfRule>
    <cfRule type="cellIs" dxfId="436" priority="2814" operator="greaterThanOrEqual">
      <formula>10</formula>
    </cfRule>
  </conditionalFormatting>
  <conditionalFormatting sqref="V135">
    <cfRule type="cellIs" dxfId="435" priority="2807" operator="lessThan">
      <formula>10</formula>
    </cfRule>
    <cfRule type="cellIs" dxfId="434" priority="2808" operator="greaterThanOrEqual">
      <formula>10</formula>
    </cfRule>
  </conditionalFormatting>
  <conditionalFormatting sqref="X143">
    <cfRule type="cellIs" dxfId="433" priority="2781" operator="lessThan">
      <formula>10</formula>
    </cfRule>
    <cfRule type="cellIs" dxfId="432" priority="2782" operator="greaterThanOrEqual">
      <formula>10</formula>
    </cfRule>
  </conditionalFormatting>
  <conditionalFormatting sqref="AA143">
    <cfRule type="cellIs" dxfId="431" priority="2777" operator="lessThan">
      <formula>1</formula>
    </cfRule>
    <cfRule type="cellIs" dxfId="430" priority="2778" operator="greaterThanOrEqual">
      <formula>1</formula>
    </cfRule>
  </conditionalFormatting>
  <conditionalFormatting sqref="J143">
    <cfRule type="cellIs" dxfId="429" priority="2789" operator="lessThan">
      <formula>10</formula>
    </cfRule>
    <cfRule type="cellIs" dxfId="428" priority="2790" operator="greaterThanOrEqual">
      <formula>10</formula>
    </cfRule>
  </conditionalFormatting>
  <conditionalFormatting sqref="M143">
    <cfRule type="cellIs" dxfId="427" priority="2787" operator="lessThan">
      <formula>10</formula>
    </cfRule>
    <cfRule type="cellIs" dxfId="426" priority="2788" operator="greaterThanOrEqual">
      <formula>10</formula>
    </cfRule>
  </conditionalFormatting>
  <conditionalFormatting sqref="P143">
    <cfRule type="cellIs" dxfId="425" priority="2785" operator="lessThan">
      <formula>10</formula>
    </cfRule>
    <cfRule type="cellIs" dxfId="424" priority="2786" operator="greaterThanOrEqual">
      <formula>10</formula>
    </cfRule>
  </conditionalFormatting>
  <conditionalFormatting sqref="S143">
    <cfRule type="cellIs" dxfId="423" priority="2783" operator="lessThan">
      <formula>10</formula>
    </cfRule>
    <cfRule type="cellIs" dxfId="422" priority="2784" operator="greaterThanOrEqual">
      <formula>10</formula>
    </cfRule>
  </conditionalFormatting>
  <conditionalFormatting sqref="V143">
    <cfRule type="cellIs" dxfId="421" priority="2779" operator="lessThan">
      <formula>10</formula>
    </cfRule>
    <cfRule type="cellIs" dxfId="420" priority="2780" operator="greaterThanOrEqual">
      <formula>10</formula>
    </cfRule>
  </conditionalFormatting>
  <conditionalFormatting sqref="J12">
    <cfRule type="cellIs" dxfId="419" priority="2485" operator="lessThan">
      <formula>10</formula>
    </cfRule>
    <cfRule type="cellIs" dxfId="418" priority="2486" operator="greaterThanOrEqual">
      <formula>10</formula>
    </cfRule>
  </conditionalFormatting>
  <conditionalFormatting sqref="M12">
    <cfRule type="cellIs" dxfId="417" priority="2483" operator="lessThan">
      <formula>10</formula>
    </cfRule>
    <cfRule type="cellIs" dxfId="416" priority="2484" operator="greaterThanOrEqual">
      <formula>10</formula>
    </cfRule>
  </conditionalFormatting>
  <conditionalFormatting sqref="P12">
    <cfRule type="cellIs" dxfId="415" priority="2481" operator="lessThan">
      <formula>10</formula>
    </cfRule>
    <cfRule type="cellIs" dxfId="414" priority="2482" operator="greaterThanOrEqual">
      <formula>10</formula>
    </cfRule>
  </conditionalFormatting>
  <conditionalFormatting sqref="S12">
    <cfRule type="cellIs" dxfId="413" priority="2479" operator="lessThan">
      <formula>10</formula>
    </cfRule>
    <cfRule type="cellIs" dxfId="412" priority="2480" operator="greaterThanOrEqual">
      <formula>10</formula>
    </cfRule>
  </conditionalFormatting>
  <conditionalFormatting sqref="X12">
    <cfRule type="cellIs" dxfId="411" priority="2477" operator="lessThan">
      <formula>10</formula>
    </cfRule>
    <cfRule type="cellIs" dxfId="410" priority="2478" operator="greaterThanOrEqual">
      <formula>10</formula>
    </cfRule>
  </conditionalFormatting>
  <conditionalFormatting sqref="V12:W12">
    <cfRule type="cellIs" dxfId="409" priority="2475" operator="lessThan">
      <formula>10</formula>
    </cfRule>
    <cfRule type="cellIs" dxfId="408" priority="2476" operator="greaterThanOrEqual">
      <formula>10</formula>
    </cfRule>
  </conditionalFormatting>
  <conditionalFormatting sqref="AA12">
    <cfRule type="cellIs" dxfId="407" priority="2473" operator="lessThan">
      <formula>1</formula>
    </cfRule>
    <cfRule type="cellIs" dxfId="406" priority="2474" operator="greaterThanOrEqual">
      <formula>1</formula>
    </cfRule>
  </conditionalFormatting>
  <conditionalFormatting sqref="W14">
    <cfRule type="cellIs" dxfId="405" priority="2471" operator="lessThan">
      <formula>10</formula>
    </cfRule>
    <cfRule type="cellIs" dxfId="404" priority="2472" operator="greaterThanOrEqual">
      <formula>10</formula>
    </cfRule>
  </conditionalFormatting>
  <conditionalFormatting sqref="J14">
    <cfRule type="cellIs" dxfId="403" priority="2469" operator="lessThan">
      <formula>10</formula>
    </cfRule>
    <cfRule type="cellIs" dxfId="402" priority="2470" operator="greaterThanOrEqual">
      <formula>10</formula>
    </cfRule>
  </conditionalFormatting>
  <conditionalFormatting sqref="M14">
    <cfRule type="cellIs" dxfId="401" priority="2467" operator="lessThan">
      <formula>10</formula>
    </cfRule>
    <cfRule type="cellIs" dxfId="400" priority="2468" operator="greaterThanOrEqual">
      <formula>10</formula>
    </cfRule>
  </conditionalFormatting>
  <conditionalFormatting sqref="P14">
    <cfRule type="cellIs" dxfId="399" priority="2465" operator="lessThan">
      <formula>10</formula>
    </cfRule>
    <cfRule type="cellIs" dxfId="398" priority="2466" operator="greaterThanOrEqual">
      <formula>10</formula>
    </cfRule>
  </conditionalFormatting>
  <conditionalFormatting sqref="S14">
    <cfRule type="cellIs" dxfId="397" priority="2463" operator="lessThan">
      <formula>10</formula>
    </cfRule>
    <cfRule type="cellIs" dxfId="396" priority="2464" operator="greaterThanOrEqual">
      <formula>10</formula>
    </cfRule>
  </conditionalFormatting>
  <conditionalFormatting sqref="X14">
    <cfRule type="cellIs" dxfId="395" priority="2461" operator="lessThan">
      <formula>10</formula>
    </cfRule>
    <cfRule type="cellIs" dxfId="394" priority="2462" operator="greaterThanOrEqual">
      <formula>10</formula>
    </cfRule>
  </conditionalFormatting>
  <conditionalFormatting sqref="V14">
    <cfRule type="cellIs" dxfId="393" priority="2459" operator="lessThan">
      <formula>10</formula>
    </cfRule>
    <cfRule type="cellIs" dxfId="392" priority="2460" operator="greaterThanOrEqual">
      <formula>10</formula>
    </cfRule>
  </conditionalFormatting>
  <conditionalFormatting sqref="AA14">
    <cfRule type="cellIs" dxfId="391" priority="2457" operator="lessThan">
      <formula>1</formula>
    </cfRule>
    <cfRule type="cellIs" dxfId="390" priority="2458" operator="greaterThanOrEqual">
      <formula>1</formula>
    </cfRule>
  </conditionalFormatting>
  <conditionalFormatting sqref="W17">
    <cfRule type="cellIs" dxfId="389" priority="2455" operator="lessThan">
      <formula>10</formula>
    </cfRule>
    <cfRule type="cellIs" dxfId="388" priority="2456" operator="greaterThanOrEqual">
      <formula>10</formula>
    </cfRule>
  </conditionalFormatting>
  <conditionalFormatting sqref="J17">
    <cfRule type="cellIs" dxfId="387" priority="2453" operator="lessThan">
      <formula>10</formula>
    </cfRule>
    <cfRule type="cellIs" dxfId="386" priority="2454" operator="greaterThanOrEqual">
      <formula>10</formula>
    </cfRule>
  </conditionalFormatting>
  <conditionalFormatting sqref="M17">
    <cfRule type="cellIs" dxfId="385" priority="2451" operator="lessThan">
      <formula>10</formula>
    </cfRule>
    <cfRule type="cellIs" dxfId="384" priority="2452" operator="greaterThanOrEqual">
      <formula>10</formula>
    </cfRule>
  </conditionalFormatting>
  <conditionalFormatting sqref="P17">
    <cfRule type="cellIs" dxfId="383" priority="2449" operator="lessThan">
      <formula>10</formula>
    </cfRule>
    <cfRule type="cellIs" dxfId="382" priority="2450" operator="greaterThanOrEqual">
      <formula>10</formula>
    </cfRule>
  </conditionalFormatting>
  <conditionalFormatting sqref="S17">
    <cfRule type="cellIs" dxfId="381" priority="2447" operator="lessThan">
      <formula>10</formula>
    </cfRule>
    <cfRule type="cellIs" dxfId="380" priority="2448" operator="greaterThanOrEqual">
      <formula>10</formula>
    </cfRule>
  </conditionalFormatting>
  <conditionalFormatting sqref="X17">
    <cfRule type="cellIs" dxfId="379" priority="2445" operator="lessThan">
      <formula>10</formula>
    </cfRule>
    <cfRule type="cellIs" dxfId="378" priority="2446" operator="greaterThanOrEqual">
      <formula>10</formula>
    </cfRule>
  </conditionalFormatting>
  <conditionalFormatting sqref="V17">
    <cfRule type="cellIs" dxfId="377" priority="2443" operator="lessThan">
      <formula>10</formula>
    </cfRule>
    <cfRule type="cellIs" dxfId="376" priority="2444" operator="greaterThanOrEqual">
      <formula>10</formula>
    </cfRule>
  </conditionalFormatting>
  <conditionalFormatting sqref="AA17">
    <cfRule type="cellIs" dxfId="375" priority="2441" operator="lessThan">
      <formula>1</formula>
    </cfRule>
    <cfRule type="cellIs" dxfId="374" priority="2442" operator="greaterThanOrEqual">
      <formula>1</formula>
    </cfRule>
  </conditionalFormatting>
  <conditionalFormatting sqref="J115:J117">
    <cfRule type="cellIs" dxfId="373" priority="1883" operator="lessThan">
      <formula>10</formula>
    </cfRule>
    <cfRule type="cellIs" dxfId="372" priority="1884" operator="greaterThanOrEqual">
      <formula>10</formula>
    </cfRule>
  </conditionalFormatting>
  <conditionalFormatting sqref="M115:M117">
    <cfRule type="cellIs" dxfId="371" priority="1881" operator="lessThan">
      <formula>10</formula>
    </cfRule>
    <cfRule type="cellIs" dxfId="370" priority="1882" operator="greaterThanOrEqual">
      <formula>10</formula>
    </cfRule>
  </conditionalFormatting>
  <conditionalFormatting sqref="P115:P117">
    <cfRule type="cellIs" dxfId="369" priority="1879" operator="lessThan">
      <formula>10</formula>
    </cfRule>
    <cfRule type="cellIs" dxfId="368" priority="1880" operator="greaterThanOrEqual">
      <formula>10</formula>
    </cfRule>
  </conditionalFormatting>
  <conditionalFormatting sqref="S115:S117">
    <cfRule type="cellIs" dxfId="367" priority="1877" operator="lessThan">
      <formula>10</formula>
    </cfRule>
    <cfRule type="cellIs" dxfId="366" priority="1878" operator="greaterThanOrEqual">
      <formula>10</formula>
    </cfRule>
  </conditionalFormatting>
  <conditionalFormatting sqref="V115:V117">
    <cfRule type="cellIs" dxfId="365" priority="1875" operator="lessThan">
      <formula>10</formula>
    </cfRule>
    <cfRule type="cellIs" dxfId="364" priority="1876" operator="greaterThanOrEqual">
      <formula>10</formula>
    </cfRule>
  </conditionalFormatting>
  <conditionalFormatting sqref="X115:X117">
    <cfRule type="cellIs" dxfId="363" priority="1873" operator="lessThan">
      <formula>10</formula>
    </cfRule>
    <cfRule type="cellIs" dxfId="362" priority="1874" operator="greaterThanOrEqual">
      <formula>10</formula>
    </cfRule>
  </conditionalFormatting>
  <conditionalFormatting sqref="AA115:AA117">
    <cfRule type="cellIs" dxfId="361" priority="1871" operator="lessThan">
      <formula>10</formula>
    </cfRule>
    <cfRule type="cellIs" dxfId="360" priority="1872" operator="greaterThanOrEqual">
      <formula>10</formula>
    </cfRule>
  </conditionalFormatting>
  <conditionalFormatting sqref="W139">
    <cfRule type="cellIs" dxfId="359" priority="1547" operator="lessThan">
      <formula>10</formula>
    </cfRule>
    <cfRule type="cellIs" dxfId="358" priority="1548" operator="greaterThanOrEqual">
      <formula>10</formula>
    </cfRule>
  </conditionalFormatting>
  <conditionalFormatting sqref="J139">
    <cfRule type="cellIs" dxfId="357" priority="1561" operator="lessThan">
      <formula>10</formula>
    </cfRule>
    <cfRule type="cellIs" dxfId="356" priority="1562" operator="greaterThanOrEqual">
      <formula>10</formula>
    </cfRule>
  </conditionalFormatting>
  <conditionalFormatting sqref="M139">
    <cfRule type="cellIs" dxfId="355" priority="1559" operator="lessThan">
      <formula>10</formula>
    </cfRule>
    <cfRule type="cellIs" dxfId="354" priority="1560" operator="greaterThanOrEqual">
      <formula>10</formula>
    </cfRule>
  </conditionalFormatting>
  <conditionalFormatting sqref="S139">
    <cfRule type="cellIs" dxfId="353" priority="1555" operator="lessThan">
      <formula>10</formula>
    </cfRule>
    <cfRule type="cellIs" dxfId="352" priority="1556" operator="greaterThanOrEqual">
      <formula>10</formula>
    </cfRule>
  </conditionalFormatting>
  <conditionalFormatting sqref="AA139">
    <cfRule type="cellIs" dxfId="351" priority="1549" operator="lessThan">
      <formula>1</formula>
    </cfRule>
    <cfRule type="cellIs" dxfId="350" priority="1550" operator="greaterThanOrEqual">
      <formula>1</formula>
    </cfRule>
  </conditionalFormatting>
  <conditionalFormatting sqref="P139">
    <cfRule type="cellIs" dxfId="349" priority="1557" operator="lessThan">
      <formula>10</formula>
    </cfRule>
    <cfRule type="cellIs" dxfId="348" priority="1558" operator="greaterThanOrEqual">
      <formula>10</formula>
    </cfRule>
  </conditionalFormatting>
  <conditionalFormatting sqref="X139">
    <cfRule type="cellIs" dxfId="347" priority="1553" operator="lessThan">
      <formula>10</formula>
    </cfRule>
    <cfRule type="cellIs" dxfId="346" priority="1554" operator="greaterThanOrEqual">
      <formula>10</formula>
    </cfRule>
  </conditionalFormatting>
  <conditionalFormatting sqref="V139">
    <cfRule type="cellIs" dxfId="345" priority="1551" operator="lessThan">
      <formula>10</formula>
    </cfRule>
    <cfRule type="cellIs" dxfId="344" priority="1552" operator="greaterThanOrEqual">
      <formula>10</formula>
    </cfRule>
  </conditionalFormatting>
  <conditionalFormatting sqref="W140">
    <cfRule type="cellIs" dxfId="343" priority="1531" operator="lessThan">
      <formula>10</formula>
    </cfRule>
    <cfRule type="cellIs" dxfId="342" priority="1532" operator="greaterThanOrEqual">
      <formula>10</formula>
    </cfRule>
  </conditionalFormatting>
  <conditionalFormatting sqref="J140">
    <cfRule type="cellIs" dxfId="341" priority="1545" operator="lessThan">
      <formula>10</formula>
    </cfRule>
    <cfRule type="cellIs" dxfId="340" priority="1546" operator="greaterThanOrEqual">
      <formula>10</formula>
    </cfRule>
  </conditionalFormatting>
  <conditionalFormatting sqref="M140">
    <cfRule type="cellIs" dxfId="339" priority="1543" operator="lessThan">
      <formula>10</formula>
    </cfRule>
    <cfRule type="cellIs" dxfId="338" priority="1544" operator="greaterThanOrEqual">
      <formula>10</formula>
    </cfRule>
  </conditionalFormatting>
  <conditionalFormatting sqref="S140">
    <cfRule type="cellIs" dxfId="337" priority="1539" operator="lessThan">
      <formula>10</formula>
    </cfRule>
    <cfRule type="cellIs" dxfId="336" priority="1540" operator="greaterThanOrEqual">
      <formula>10</formula>
    </cfRule>
  </conditionalFormatting>
  <conditionalFormatting sqref="AA140">
    <cfRule type="cellIs" dxfId="335" priority="1533" operator="lessThan">
      <formula>1</formula>
    </cfRule>
    <cfRule type="cellIs" dxfId="334" priority="1534" operator="greaterThanOrEqual">
      <formula>1</formula>
    </cfRule>
  </conditionalFormatting>
  <conditionalFormatting sqref="P140">
    <cfRule type="cellIs" dxfId="333" priority="1541" operator="lessThan">
      <formula>10</formula>
    </cfRule>
    <cfRule type="cellIs" dxfId="332" priority="1542" operator="greaterThanOrEqual">
      <formula>10</formula>
    </cfRule>
  </conditionalFormatting>
  <conditionalFormatting sqref="X140">
    <cfRule type="cellIs" dxfId="331" priority="1537" operator="lessThan">
      <formula>10</formula>
    </cfRule>
    <cfRule type="cellIs" dxfId="330" priority="1538" operator="greaterThanOrEqual">
      <formula>10</formula>
    </cfRule>
  </conditionalFormatting>
  <conditionalFormatting sqref="V140">
    <cfRule type="cellIs" dxfId="329" priority="1535" operator="lessThan">
      <formula>10</formula>
    </cfRule>
    <cfRule type="cellIs" dxfId="328" priority="1536" operator="greaterThanOrEqual">
      <formula>10</formula>
    </cfRule>
  </conditionalFormatting>
  <conditionalFormatting sqref="J65">
    <cfRule type="cellIs" dxfId="327" priority="1301" operator="lessThan">
      <formula>10</formula>
    </cfRule>
    <cfRule type="cellIs" dxfId="326" priority="1302" operator="greaterThanOrEqual">
      <formula>10</formula>
    </cfRule>
  </conditionalFormatting>
  <conditionalFormatting sqref="M65">
    <cfRule type="cellIs" dxfId="325" priority="1299" operator="lessThan">
      <formula>10</formula>
    </cfRule>
    <cfRule type="cellIs" dxfId="324" priority="1300" operator="greaterThanOrEqual">
      <formula>10</formula>
    </cfRule>
  </conditionalFormatting>
  <conditionalFormatting sqref="P65">
    <cfRule type="cellIs" dxfId="323" priority="1297" operator="lessThan">
      <formula>10</formula>
    </cfRule>
    <cfRule type="cellIs" dxfId="322" priority="1298" operator="greaterThanOrEqual">
      <formula>10</formula>
    </cfRule>
  </conditionalFormatting>
  <conditionalFormatting sqref="S65">
    <cfRule type="cellIs" dxfId="321" priority="1295" operator="lessThan">
      <formula>10</formula>
    </cfRule>
    <cfRule type="cellIs" dxfId="320" priority="1296" operator="greaterThanOrEqual">
      <formula>10</formula>
    </cfRule>
  </conditionalFormatting>
  <conditionalFormatting sqref="X65">
    <cfRule type="cellIs" dxfId="319" priority="1293" operator="lessThan">
      <formula>10</formula>
    </cfRule>
    <cfRule type="cellIs" dxfId="318" priority="1294" operator="greaterThanOrEqual">
      <formula>10</formula>
    </cfRule>
  </conditionalFormatting>
  <conditionalFormatting sqref="V65">
    <cfRule type="cellIs" dxfId="317" priority="1291" operator="lessThan">
      <formula>10</formula>
    </cfRule>
    <cfRule type="cellIs" dxfId="316" priority="1292" operator="greaterThanOrEqual">
      <formula>10</formula>
    </cfRule>
  </conditionalFormatting>
  <conditionalFormatting sqref="AA65">
    <cfRule type="cellIs" dxfId="315" priority="1289" operator="lessThan">
      <formula>1</formula>
    </cfRule>
    <cfRule type="cellIs" dxfId="314" priority="1290" operator="greaterThanOrEqual">
      <formula>1</formula>
    </cfRule>
  </conditionalFormatting>
  <conditionalFormatting sqref="W65">
    <cfRule type="cellIs" dxfId="313" priority="1287" operator="lessThan">
      <formula>10</formula>
    </cfRule>
    <cfRule type="cellIs" dxfId="312" priority="1288" operator="greaterThanOrEqual">
      <formula>10</formula>
    </cfRule>
  </conditionalFormatting>
  <conditionalFormatting sqref="W77:W79 W82">
    <cfRule type="cellIs" dxfId="311" priority="1117" operator="lessThan">
      <formula>10</formula>
    </cfRule>
    <cfRule type="cellIs" dxfId="310" priority="1118" operator="greaterThanOrEqual">
      <formula>10</formula>
    </cfRule>
  </conditionalFormatting>
  <conditionalFormatting sqref="J77">
    <cfRule type="cellIs" dxfId="309" priority="1173" operator="lessThan">
      <formula>10</formula>
    </cfRule>
    <cfRule type="cellIs" dxfId="308" priority="1174" operator="greaterThanOrEqual">
      <formula>10</formula>
    </cfRule>
  </conditionalFormatting>
  <conditionalFormatting sqref="M77">
    <cfRule type="cellIs" dxfId="307" priority="1171" operator="lessThan">
      <formula>10</formula>
    </cfRule>
    <cfRule type="cellIs" dxfId="306" priority="1172" operator="greaterThanOrEqual">
      <formula>10</formula>
    </cfRule>
  </conditionalFormatting>
  <conditionalFormatting sqref="P77">
    <cfRule type="cellIs" dxfId="305" priority="1169" operator="lessThan">
      <formula>10</formula>
    </cfRule>
    <cfRule type="cellIs" dxfId="304" priority="1170" operator="greaterThanOrEqual">
      <formula>10</formula>
    </cfRule>
  </conditionalFormatting>
  <conditionalFormatting sqref="S77">
    <cfRule type="cellIs" dxfId="303" priority="1167" operator="lessThan">
      <formula>10</formula>
    </cfRule>
    <cfRule type="cellIs" dxfId="302" priority="1168" operator="greaterThanOrEqual">
      <formula>10</formula>
    </cfRule>
  </conditionalFormatting>
  <conditionalFormatting sqref="X77">
    <cfRule type="cellIs" dxfId="301" priority="1165" operator="lessThan">
      <formula>10</formula>
    </cfRule>
    <cfRule type="cellIs" dxfId="300" priority="1166" operator="greaterThanOrEqual">
      <formula>10</formula>
    </cfRule>
  </conditionalFormatting>
  <conditionalFormatting sqref="V77">
    <cfRule type="cellIs" dxfId="299" priority="1163" operator="lessThan">
      <formula>10</formula>
    </cfRule>
    <cfRule type="cellIs" dxfId="298" priority="1164" operator="greaterThanOrEqual">
      <formula>10</formula>
    </cfRule>
  </conditionalFormatting>
  <conditionalFormatting sqref="AA77">
    <cfRule type="cellIs" dxfId="297" priority="1161" operator="lessThan">
      <formula>1</formula>
    </cfRule>
    <cfRule type="cellIs" dxfId="296" priority="1162" operator="greaterThanOrEqual">
      <formula>1</formula>
    </cfRule>
  </conditionalFormatting>
  <conditionalFormatting sqref="J78">
    <cfRule type="cellIs" dxfId="295" priority="1159" operator="lessThan">
      <formula>10</formula>
    </cfRule>
    <cfRule type="cellIs" dxfId="294" priority="1160" operator="greaterThanOrEqual">
      <formula>10</formula>
    </cfRule>
  </conditionalFormatting>
  <conditionalFormatting sqref="M78">
    <cfRule type="cellIs" dxfId="293" priority="1157" operator="lessThan">
      <formula>10</formula>
    </cfRule>
    <cfRule type="cellIs" dxfId="292" priority="1158" operator="greaterThanOrEqual">
      <formula>10</formula>
    </cfRule>
  </conditionalFormatting>
  <conditionalFormatting sqref="P78">
    <cfRule type="cellIs" dxfId="291" priority="1155" operator="lessThan">
      <formula>10</formula>
    </cfRule>
    <cfRule type="cellIs" dxfId="290" priority="1156" operator="greaterThanOrEqual">
      <formula>10</formula>
    </cfRule>
  </conditionalFormatting>
  <conditionalFormatting sqref="S78">
    <cfRule type="cellIs" dxfId="289" priority="1153" operator="lessThan">
      <formula>10</formula>
    </cfRule>
    <cfRule type="cellIs" dxfId="288" priority="1154" operator="greaterThanOrEqual">
      <formula>10</formula>
    </cfRule>
  </conditionalFormatting>
  <conditionalFormatting sqref="X78">
    <cfRule type="cellIs" dxfId="287" priority="1151" operator="lessThan">
      <formula>10</formula>
    </cfRule>
    <cfRule type="cellIs" dxfId="286" priority="1152" operator="greaterThanOrEqual">
      <formula>10</formula>
    </cfRule>
  </conditionalFormatting>
  <conditionalFormatting sqref="V78">
    <cfRule type="cellIs" dxfId="285" priority="1149" operator="lessThan">
      <formula>10</formula>
    </cfRule>
    <cfRule type="cellIs" dxfId="284" priority="1150" operator="greaterThanOrEqual">
      <formula>10</formula>
    </cfRule>
  </conditionalFormatting>
  <conditionalFormatting sqref="AA78">
    <cfRule type="cellIs" dxfId="283" priority="1147" operator="lessThan">
      <formula>1</formula>
    </cfRule>
    <cfRule type="cellIs" dxfId="282" priority="1148" operator="greaterThanOrEqual">
      <formula>1</formula>
    </cfRule>
  </conditionalFormatting>
  <conditionalFormatting sqref="J79">
    <cfRule type="cellIs" dxfId="281" priority="1145" operator="lessThan">
      <formula>10</formula>
    </cfRule>
    <cfRule type="cellIs" dxfId="280" priority="1146" operator="greaterThanOrEqual">
      <formula>10</formula>
    </cfRule>
  </conditionalFormatting>
  <conditionalFormatting sqref="M79">
    <cfRule type="cellIs" dxfId="279" priority="1143" operator="lessThan">
      <formula>10</formula>
    </cfRule>
    <cfRule type="cellIs" dxfId="278" priority="1144" operator="greaterThanOrEqual">
      <formula>10</formula>
    </cfRule>
  </conditionalFormatting>
  <conditionalFormatting sqref="P79">
    <cfRule type="cellIs" dxfId="277" priority="1141" operator="lessThan">
      <formula>10</formula>
    </cfRule>
    <cfRule type="cellIs" dxfId="276" priority="1142" operator="greaterThanOrEqual">
      <formula>10</formula>
    </cfRule>
  </conditionalFormatting>
  <conditionalFormatting sqref="S79">
    <cfRule type="cellIs" dxfId="275" priority="1139" operator="lessThan">
      <formula>10</formula>
    </cfRule>
    <cfRule type="cellIs" dxfId="274" priority="1140" operator="greaterThanOrEqual">
      <formula>10</formula>
    </cfRule>
  </conditionalFormatting>
  <conditionalFormatting sqref="X79">
    <cfRule type="cellIs" dxfId="273" priority="1137" operator="lessThan">
      <formula>10</formula>
    </cfRule>
    <cfRule type="cellIs" dxfId="272" priority="1138" operator="greaterThanOrEqual">
      <formula>10</formula>
    </cfRule>
  </conditionalFormatting>
  <conditionalFormatting sqref="V79">
    <cfRule type="cellIs" dxfId="271" priority="1135" operator="lessThan">
      <formula>10</formula>
    </cfRule>
    <cfRule type="cellIs" dxfId="270" priority="1136" operator="greaterThanOrEqual">
      <formula>10</formula>
    </cfRule>
  </conditionalFormatting>
  <conditionalFormatting sqref="AA79">
    <cfRule type="cellIs" dxfId="269" priority="1133" operator="lessThan">
      <formula>1</formula>
    </cfRule>
    <cfRule type="cellIs" dxfId="268" priority="1134" operator="greaterThanOrEqual">
      <formula>1</formula>
    </cfRule>
  </conditionalFormatting>
  <conditionalFormatting sqref="J82">
    <cfRule type="cellIs" dxfId="267" priority="1131" operator="lessThan">
      <formula>10</formula>
    </cfRule>
    <cfRule type="cellIs" dxfId="266" priority="1132" operator="greaterThanOrEqual">
      <formula>10</formula>
    </cfRule>
  </conditionalFormatting>
  <conditionalFormatting sqref="M82">
    <cfRule type="cellIs" dxfId="265" priority="1129" operator="lessThan">
      <formula>10</formula>
    </cfRule>
    <cfRule type="cellIs" dxfId="264" priority="1130" operator="greaterThanOrEqual">
      <formula>10</formula>
    </cfRule>
  </conditionalFormatting>
  <conditionalFormatting sqref="P82">
    <cfRule type="cellIs" dxfId="263" priority="1127" operator="lessThan">
      <formula>10</formula>
    </cfRule>
    <cfRule type="cellIs" dxfId="262" priority="1128" operator="greaterThanOrEqual">
      <formula>10</formula>
    </cfRule>
  </conditionalFormatting>
  <conditionalFormatting sqref="S82">
    <cfRule type="cellIs" dxfId="261" priority="1125" operator="lessThan">
      <formula>10</formula>
    </cfRule>
    <cfRule type="cellIs" dxfId="260" priority="1126" operator="greaterThanOrEqual">
      <formula>10</formula>
    </cfRule>
  </conditionalFormatting>
  <conditionalFormatting sqref="X82">
    <cfRule type="cellIs" dxfId="259" priority="1123" operator="lessThan">
      <formula>10</formula>
    </cfRule>
    <cfRule type="cellIs" dxfId="258" priority="1124" operator="greaterThanOrEqual">
      <formula>10</formula>
    </cfRule>
  </conditionalFormatting>
  <conditionalFormatting sqref="V82">
    <cfRule type="cellIs" dxfId="257" priority="1121" operator="lessThan">
      <formula>10</formula>
    </cfRule>
    <cfRule type="cellIs" dxfId="256" priority="1122" operator="greaterThanOrEqual">
      <formula>10</formula>
    </cfRule>
  </conditionalFormatting>
  <conditionalFormatting sqref="AA82">
    <cfRule type="cellIs" dxfId="255" priority="1119" operator="lessThan">
      <formula>1</formula>
    </cfRule>
    <cfRule type="cellIs" dxfId="254" priority="1120" operator="greaterThanOrEqual">
      <formula>1</formula>
    </cfRule>
  </conditionalFormatting>
  <conditionalFormatting sqref="AA113:AA114">
    <cfRule type="cellIs" dxfId="253" priority="1083" operator="lessThan">
      <formula>1</formula>
    </cfRule>
    <cfRule type="cellIs" dxfId="252" priority="1084" operator="greaterThanOrEqual">
      <formula>1</formula>
    </cfRule>
  </conditionalFormatting>
  <conditionalFormatting sqref="J113:J114">
    <cfRule type="cellIs" dxfId="251" priority="1081" operator="lessThan">
      <formula>10</formula>
    </cfRule>
    <cfRule type="cellIs" dxfId="250" priority="1082" operator="greaterThanOrEqual">
      <formula>10</formula>
    </cfRule>
  </conditionalFormatting>
  <conditionalFormatting sqref="M113:M114">
    <cfRule type="cellIs" dxfId="249" priority="1079" operator="lessThan">
      <formula>10</formula>
    </cfRule>
    <cfRule type="cellIs" dxfId="248" priority="1080" operator="greaterThanOrEqual">
      <formula>10</formula>
    </cfRule>
  </conditionalFormatting>
  <conditionalFormatting sqref="P113:P114">
    <cfRule type="cellIs" dxfId="247" priority="1077" operator="lessThan">
      <formula>10</formula>
    </cfRule>
    <cfRule type="cellIs" dxfId="246" priority="1078" operator="greaterThanOrEqual">
      <formula>10</formula>
    </cfRule>
  </conditionalFormatting>
  <conditionalFormatting sqref="S113:S114">
    <cfRule type="cellIs" dxfId="245" priority="1075" operator="lessThan">
      <formula>10</formula>
    </cfRule>
    <cfRule type="cellIs" dxfId="244" priority="1076" operator="greaterThanOrEqual">
      <formula>10</formula>
    </cfRule>
  </conditionalFormatting>
  <conditionalFormatting sqref="X113:X114">
    <cfRule type="cellIs" dxfId="243" priority="1073" operator="lessThan">
      <formula>10</formula>
    </cfRule>
    <cfRule type="cellIs" dxfId="242" priority="1074" operator="greaterThanOrEqual">
      <formula>10</formula>
    </cfRule>
  </conditionalFormatting>
  <conditionalFormatting sqref="V113:V114">
    <cfRule type="cellIs" dxfId="241" priority="1071" operator="lessThan">
      <formula>10</formula>
    </cfRule>
    <cfRule type="cellIs" dxfId="240" priority="1072" operator="greaterThanOrEqual">
      <formula>10</formula>
    </cfRule>
  </conditionalFormatting>
  <conditionalFormatting sqref="AA113:AA114">
    <cfRule type="cellIs" dxfId="239" priority="1069" operator="lessThan">
      <formula>1</formula>
    </cfRule>
    <cfRule type="cellIs" dxfId="238" priority="1070" operator="greaterThanOrEqual">
      <formula>1</formula>
    </cfRule>
  </conditionalFormatting>
  <conditionalFormatting sqref="AA112">
    <cfRule type="cellIs" dxfId="237" priority="1053" operator="lessThan">
      <formula>1</formula>
    </cfRule>
    <cfRule type="cellIs" dxfId="236" priority="1054" operator="greaterThanOrEqual">
      <formula>1</formula>
    </cfRule>
  </conditionalFormatting>
  <conditionalFormatting sqref="AA112">
    <cfRule type="cellIs" dxfId="235" priority="1067" operator="lessThan">
      <formula>1</formula>
    </cfRule>
    <cfRule type="cellIs" dxfId="234" priority="1068" operator="greaterThanOrEqual">
      <formula>1</formula>
    </cfRule>
  </conditionalFormatting>
  <conditionalFormatting sqref="J112">
    <cfRule type="cellIs" dxfId="233" priority="1065" operator="lessThan">
      <formula>10</formula>
    </cfRule>
    <cfRule type="cellIs" dxfId="232" priority="1066" operator="greaterThanOrEqual">
      <formula>10</formula>
    </cfRule>
  </conditionalFormatting>
  <conditionalFormatting sqref="M112">
    <cfRule type="cellIs" dxfId="231" priority="1063" operator="lessThan">
      <formula>10</formula>
    </cfRule>
    <cfRule type="cellIs" dxfId="230" priority="1064" operator="greaterThanOrEqual">
      <formula>10</formula>
    </cfRule>
  </conditionalFormatting>
  <conditionalFormatting sqref="P112">
    <cfRule type="cellIs" dxfId="229" priority="1061" operator="lessThan">
      <formula>10</formula>
    </cfRule>
    <cfRule type="cellIs" dxfId="228" priority="1062" operator="greaterThanOrEqual">
      <formula>10</formula>
    </cfRule>
  </conditionalFormatting>
  <conditionalFormatting sqref="S112">
    <cfRule type="cellIs" dxfId="227" priority="1059" operator="lessThan">
      <formula>10</formula>
    </cfRule>
    <cfRule type="cellIs" dxfId="226" priority="1060" operator="greaterThanOrEqual">
      <formula>10</formula>
    </cfRule>
  </conditionalFormatting>
  <conditionalFormatting sqref="X112">
    <cfRule type="cellIs" dxfId="225" priority="1057" operator="lessThan">
      <formula>10</formula>
    </cfRule>
    <cfRule type="cellIs" dxfId="224" priority="1058" operator="greaterThanOrEqual">
      <formula>10</formula>
    </cfRule>
  </conditionalFormatting>
  <conditionalFormatting sqref="V112">
    <cfRule type="cellIs" dxfId="223" priority="1055" operator="lessThan">
      <formula>10</formula>
    </cfRule>
    <cfRule type="cellIs" dxfId="222" priority="1056" operator="greaterThanOrEqual">
      <formula>10</formula>
    </cfRule>
  </conditionalFormatting>
  <conditionalFormatting sqref="W112:W114">
    <cfRule type="cellIs" dxfId="221" priority="1051" operator="lessThan">
      <formula>10</formula>
    </cfRule>
    <cfRule type="cellIs" dxfId="220" priority="1052" operator="greaterThanOrEqual">
      <formula>10</formula>
    </cfRule>
  </conditionalFormatting>
  <conditionalFormatting sqref="V48">
    <cfRule type="cellIs" dxfId="219" priority="757" operator="lessThan">
      <formula>10</formula>
    </cfRule>
    <cfRule type="cellIs" dxfId="218" priority="758" operator="greaterThanOrEqual">
      <formula>10</formula>
    </cfRule>
  </conditionalFormatting>
  <conditionalFormatting sqref="J48">
    <cfRule type="cellIs" dxfId="217" priority="767" operator="lessThan">
      <formula>10</formula>
    </cfRule>
    <cfRule type="cellIs" dxfId="216" priority="768" operator="greaterThanOrEqual">
      <formula>10</formula>
    </cfRule>
  </conditionalFormatting>
  <conditionalFormatting sqref="M48">
    <cfRule type="cellIs" dxfId="215" priority="765" operator="lessThan">
      <formula>10</formula>
    </cfRule>
    <cfRule type="cellIs" dxfId="214" priority="766" operator="greaterThanOrEqual">
      <formula>10</formula>
    </cfRule>
  </conditionalFormatting>
  <conditionalFormatting sqref="P48">
    <cfRule type="cellIs" dxfId="213" priority="763" operator="lessThan">
      <formula>10</formula>
    </cfRule>
    <cfRule type="cellIs" dxfId="212" priority="764" operator="greaterThanOrEqual">
      <formula>10</formula>
    </cfRule>
  </conditionalFormatting>
  <conditionalFormatting sqref="S48">
    <cfRule type="cellIs" dxfId="211" priority="761" operator="lessThan">
      <formula>10</formula>
    </cfRule>
    <cfRule type="cellIs" dxfId="210" priority="762" operator="greaterThanOrEqual">
      <formula>10</formula>
    </cfRule>
  </conditionalFormatting>
  <conditionalFormatting sqref="X48">
    <cfRule type="cellIs" dxfId="209" priority="759" operator="lessThan">
      <formula>10</formula>
    </cfRule>
    <cfRule type="cellIs" dxfId="208" priority="760" operator="greaterThanOrEqual">
      <formula>10</formula>
    </cfRule>
  </conditionalFormatting>
  <conditionalFormatting sqref="AA48">
    <cfRule type="cellIs" dxfId="207" priority="755" operator="lessThan">
      <formula>1</formula>
    </cfRule>
    <cfRule type="cellIs" dxfId="206" priority="756" operator="greaterThanOrEqual">
      <formula>1</formula>
    </cfRule>
  </conditionalFormatting>
  <conditionalFormatting sqref="J49">
    <cfRule type="cellIs" dxfId="205" priority="753" operator="lessThan">
      <formula>10</formula>
    </cfRule>
    <cfRule type="cellIs" dxfId="204" priority="754" operator="greaterThanOrEqual">
      <formula>10</formula>
    </cfRule>
  </conditionalFormatting>
  <conditionalFormatting sqref="M49">
    <cfRule type="cellIs" dxfId="203" priority="751" operator="lessThan">
      <formula>10</formula>
    </cfRule>
    <cfRule type="cellIs" dxfId="202" priority="752" operator="greaterThanOrEqual">
      <formula>10</formula>
    </cfRule>
  </conditionalFormatting>
  <conditionalFormatting sqref="P49">
    <cfRule type="cellIs" dxfId="201" priority="749" operator="lessThan">
      <formula>10</formula>
    </cfRule>
    <cfRule type="cellIs" dxfId="200" priority="750" operator="greaterThanOrEqual">
      <formula>10</formula>
    </cfRule>
  </conditionalFormatting>
  <conditionalFormatting sqref="S49">
    <cfRule type="cellIs" dxfId="199" priority="747" operator="lessThan">
      <formula>10</formula>
    </cfRule>
    <cfRule type="cellIs" dxfId="198" priority="748" operator="greaterThanOrEqual">
      <formula>10</formula>
    </cfRule>
  </conditionalFormatting>
  <conditionalFormatting sqref="X49">
    <cfRule type="cellIs" dxfId="197" priority="745" operator="lessThan">
      <formula>10</formula>
    </cfRule>
    <cfRule type="cellIs" dxfId="196" priority="746" operator="greaterThanOrEqual">
      <formula>10</formula>
    </cfRule>
  </conditionalFormatting>
  <conditionalFormatting sqref="V49">
    <cfRule type="cellIs" dxfId="195" priority="743" operator="lessThan">
      <formula>10</formula>
    </cfRule>
    <cfRule type="cellIs" dxfId="194" priority="744" operator="greaterThanOrEqual">
      <formula>10</formula>
    </cfRule>
  </conditionalFormatting>
  <conditionalFormatting sqref="AA49">
    <cfRule type="cellIs" dxfId="193" priority="741" operator="lessThan">
      <formula>1</formula>
    </cfRule>
    <cfRule type="cellIs" dxfId="192" priority="742" operator="greaterThanOrEqual">
      <formula>1</formula>
    </cfRule>
  </conditionalFormatting>
  <conditionalFormatting sqref="J41">
    <cfRule type="cellIs" dxfId="191" priority="291" operator="lessThan">
      <formula>10</formula>
    </cfRule>
    <cfRule type="cellIs" dxfId="190" priority="292" operator="greaterThanOrEqual">
      <formula>10</formula>
    </cfRule>
  </conditionalFormatting>
  <conditionalFormatting sqref="M41">
    <cfRule type="cellIs" dxfId="189" priority="289" operator="lessThan">
      <formula>10</formula>
    </cfRule>
    <cfRule type="cellIs" dxfId="188" priority="290" operator="greaterThanOrEqual">
      <formula>10</formula>
    </cfRule>
  </conditionalFormatting>
  <conditionalFormatting sqref="P41">
    <cfRule type="cellIs" dxfId="187" priority="287" operator="lessThan">
      <formula>10</formula>
    </cfRule>
    <cfRule type="cellIs" dxfId="186" priority="288" operator="greaterThanOrEqual">
      <formula>10</formula>
    </cfRule>
  </conditionalFormatting>
  <conditionalFormatting sqref="S41">
    <cfRule type="cellIs" dxfId="185" priority="285" operator="lessThan">
      <formula>10</formula>
    </cfRule>
    <cfRule type="cellIs" dxfId="184" priority="286" operator="greaterThanOrEqual">
      <formula>10</formula>
    </cfRule>
  </conditionalFormatting>
  <conditionalFormatting sqref="X41">
    <cfRule type="cellIs" dxfId="183" priority="283" operator="lessThan">
      <formula>10</formula>
    </cfRule>
    <cfRule type="cellIs" dxfId="182" priority="284" operator="greaterThanOrEqual">
      <formula>10</formula>
    </cfRule>
  </conditionalFormatting>
  <conditionalFormatting sqref="V41">
    <cfRule type="cellIs" dxfId="181" priority="281" operator="lessThan">
      <formula>10</formula>
    </cfRule>
    <cfRule type="cellIs" dxfId="180" priority="282" operator="greaterThanOrEqual">
      <formula>10</formula>
    </cfRule>
  </conditionalFormatting>
  <conditionalFormatting sqref="W41">
    <cfRule type="cellIs" dxfId="179" priority="277" operator="lessThan">
      <formula>10</formula>
    </cfRule>
    <cfRule type="cellIs" dxfId="178" priority="278" operator="greaterThanOrEqual">
      <formula>10</formula>
    </cfRule>
  </conditionalFormatting>
  <conditionalFormatting sqref="AA41">
    <cfRule type="cellIs" dxfId="177" priority="279" operator="lessThan">
      <formula>1</formula>
    </cfRule>
    <cfRule type="cellIs" dxfId="176" priority="280" operator="greaterThanOrEqual">
      <formula>1</formula>
    </cfRule>
  </conditionalFormatting>
  <conditionalFormatting sqref="J53">
    <cfRule type="cellIs" dxfId="175" priority="211" operator="lessThan">
      <formula>10</formula>
    </cfRule>
    <cfRule type="cellIs" dxfId="174" priority="212" operator="greaterThanOrEqual">
      <formula>10</formula>
    </cfRule>
  </conditionalFormatting>
  <conditionalFormatting sqref="M53">
    <cfRule type="cellIs" dxfId="173" priority="209" operator="lessThan">
      <formula>10</formula>
    </cfRule>
    <cfRule type="cellIs" dxfId="172" priority="210" operator="greaterThanOrEqual">
      <formula>10</formula>
    </cfRule>
  </conditionalFormatting>
  <conditionalFormatting sqref="P53">
    <cfRule type="cellIs" dxfId="171" priority="207" operator="lessThan">
      <formula>10</formula>
    </cfRule>
    <cfRule type="cellIs" dxfId="170" priority="208" operator="greaterThanOrEqual">
      <formula>10</formula>
    </cfRule>
  </conditionalFormatting>
  <conditionalFormatting sqref="S53">
    <cfRule type="cellIs" dxfId="169" priority="205" operator="lessThan">
      <formula>10</formula>
    </cfRule>
    <cfRule type="cellIs" dxfId="168" priority="206" operator="greaterThanOrEqual">
      <formula>10</formula>
    </cfRule>
  </conditionalFormatting>
  <conditionalFormatting sqref="X53">
    <cfRule type="cellIs" dxfId="167" priority="203" operator="lessThan">
      <formula>10</formula>
    </cfRule>
    <cfRule type="cellIs" dxfId="166" priority="204" operator="greaterThanOrEqual">
      <formula>10</formula>
    </cfRule>
  </conditionalFormatting>
  <conditionalFormatting sqref="V53">
    <cfRule type="cellIs" dxfId="165" priority="201" operator="lessThan">
      <formula>10</formula>
    </cfRule>
    <cfRule type="cellIs" dxfId="164" priority="202" operator="greaterThanOrEqual">
      <formula>10</formula>
    </cfRule>
  </conditionalFormatting>
  <conditionalFormatting sqref="AA53">
    <cfRule type="cellIs" dxfId="163" priority="199" operator="lessThan">
      <formula>1</formula>
    </cfRule>
    <cfRule type="cellIs" dxfId="162" priority="200" operator="greaterThanOrEqual">
      <formula>1</formula>
    </cfRule>
  </conditionalFormatting>
  <conditionalFormatting sqref="W53">
    <cfRule type="cellIs" dxfId="161" priority="197" operator="lessThan">
      <formula>10</formula>
    </cfRule>
    <cfRule type="cellIs" dxfId="160" priority="198" operator="greaterThanOrEqual">
      <formula>10</formula>
    </cfRule>
  </conditionalFormatting>
  <conditionalFormatting sqref="W80">
    <cfRule type="cellIs" dxfId="159" priority="181" operator="lessThan">
      <formula>10</formula>
    </cfRule>
    <cfRule type="cellIs" dxfId="158" priority="182" operator="greaterThanOrEqual">
      <formula>10</formula>
    </cfRule>
  </conditionalFormatting>
  <conditionalFormatting sqref="J80">
    <cfRule type="cellIs" dxfId="157" priority="195" operator="lessThan">
      <formula>10</formula>
    </cfRule>
    <cfRule type="cellIs" dxfId="156" priority="196" operator="greaterThanOrEqual">
      <formula>10</formula>
    </cfRule>
  </conditionalFormatting>
  <conditionalFormatting sqref="M80">
    <cfRule type="cellIs" dxfId="155" priority="193" operator="lessThan">
      <formula>10</formula>
    </cfRule>
    <cfRule type="cellIs" dxfId="154" priority="194" operator="greaterThanOrEqual">
      <formula>10</formula>
    </cfRule>
  </conditionalFormatting>
  <conditionalFormatting sqref="P80">
    <cfRule type="cellIs" dxfId="153" priority="191" operator="lessThan">
      <formula>10</formula>
    </cfRule>
    <cfRule type="cellIs" dxfId="152" priority="192" operator="greaterThanOrEqual">
      <formula>10</formula>
    </cfRule>
  </conditionalFormatting>
  <conditionalFormatting sqref="S80">
    <cfRule type="cellIs" dxfId="151" priority="189" operator="lessThan">
      <formula>10</formula>
    </cfRule>
    <cfRule type="cellIs" dxfId="150" priority="190" operator="greaterThanOrEqual">
      <formula>10</formula>
    </cfRule>
  </conditionalFormatting>
  <conditionalFormatting sqref="X80">
    <cfRule type="cellIs" dxfId="149" priority="187" operator="lessThan">
      <formula>10</formula>
    </cfRule>
    <cfRule type="cellIs" dxfId="148" priority="188" operator="greaterThanOrEqual">
      <formula>10</formula>
    </cfRule>
  </conditionalFormatting>
  <conditionalFormatting sqref="V80">
    <cfRule type="cellIs" dxfId="147" priority="185" operator="lessThan">
      <formula>10</formula>
    </cfRule>
    <cfRule type="cellIs" dxfId="146" priority="186" operator="greaterThanOrEqual">
      <formula>10</formula>
    </cfRule>
  </conditionalFormatting>
  <conditionalFormatting sqref="AA80">
    <cfRule type="cellIs" dxfId="145" priority="183" operator="lessThan">
      <formula>1</formula>
    </cfRule>
    <cfRule type="cellIs" dxfId="144" priority="184" operator="greaterThanOrEqual">
      <formula>1</formula>
    </cfRule>
  </conditionalFormatting>
  <conditionalFormatting sqref="W81">
    <cfRule type="cellIs" dxfId="143" priority="165" operator="lessThan">
      <formula>10</formula>
    </cfRule>
    <cfRule type="cellIs" dxfId="142" priority="166" operator="greaterThanOrEqual">
      <formula>10</formula>
    </cfRule>
  </conditionalFormatting>
  <conditionalFormatting sqref="J81">
    <cfRule type="cellIs" dxfId="141" priority="179" operator="lessThan">
      <formula>10</formula>
    </cfRule>
    <cfRule type="cellIs" dxfId="140" priority="180" operator="greaterThanOrEqual">
      <formula>10</formula>
    </cfRule>
  </conditionalFormatting>
  <conditionalFormatting sqref="M81">
    <cfRule type="cellIs" dxfId="139" priority="177" operator="lessThan">
      <formula>10</formula>
    </cfRule>
    <cfRule type="cellIs" dxfId="138" priority="178" operator="greaterThanOrEqual">
      <formula>10</formula>
    </cfRule>
  </conditionalFormatting>
  <conditionalFormatting sqref="P81">
    <cfRule type="cellIs" dxfId="137" priority="175" operator="lessThan">
      <formula>10</formula>
    </cfRule>
    <cfRule type="cellIs" dxfId="136" priority="176" operator="greaterThanOrEqual">
      <formula>10</formula>
    </cfRule>
  </conditionalFormatting>
  <conditionalFormatting sqref="S81">
    <cfRule type="cellIs" dxfId="135" priority="173" operator="lessThan">
      <formula>10</formula>
    </cfRule>
    <cfRule type="cellIs" dxfId="134" priority="174" operator="greaterThanOrEqual">
      <formula>10</formula>
    </cfRule>
  </conditionalFormatting>
  <conditionalFormatting sqref="X81">
    <cfRule type="cellIs" dxfId="133" priority="171" operator="lessThan">
      <formula>10</formula>
    </cfRule>
    <cfRule type="cellIs" dxfId="132" priority="172" operator="greaterThanOrEqual">
      <formula>10</formula>
    </cfRule>
  </conditionalFormatting>
  <conditionalFormatting sqref="V81">
    <cfRule type="cellIs" dxfId="131" priority="169" operator="lessThan">
      <formula>10</formula>
    </cfRule>
    <cfRule type="cellIs" dxfId="130" priority="170" operator="greaterThanOrEqual">
      <formula>10</formula>
    </cfRule>
  </conditionalFormatting>
  <conditionalFormatting sqref="AA81">
    <cfRule type="cellIs" dxfId="129" priority="167" operator="lessThan">
      <formula>1</formula>
    </cfRule>
    <cfRule type="cellIs" dxfId="128" priority="168" operator="greaterThanOrEqual">
      <formula>1</formula>
    </cfRule>
  </conditionalFormatting>
  <conditionalFormatting sqref="J36:J38 J40">
    <cfRule type="cellIs" dxfId="127" priority="155" operator="lessThan">
      <formula>10</formula>
    </cfRule>
    <cfRule type="cellIs" dxfId="126" priority="156" operator="greaterThanOrEqual">
      <formula>10</formula>
    </cfRule>
  </conditionalFormatting>
  <conditionalFormatting sqref="M36:M38 M40">
    <cfRule type="cellIs" dxfId="125" priority="153" operator="lessThan">
      <formula>10</formula>
    </cfRule>
    <cfRule type="cellIs" dxfId="124" priority="154" operator="greaterThanOrEqual">
      <formula>10</formula>
    </cfRule>
  </conditionalFormatting>
  <conditionalFormatting sqref="P36:P38 P40">
    <cfRule type="cellIs" dxfId="123" priority="151" operator="lessThan">
      <formula>10</formula>
    </cfRule>
    <cfRule type="cellIs" dxfId="122" priority="152" operator="greaterThanOrEqual">
      <formula>10</formula>
    </cfRule>
  </conditionalFormatting>
  <conditionalFormatting sqref="S36:S38 S40">
    <cfRule type="cellIs" dxfId="121" priority="149" operator="lessThan">
      <formula>10</formula>
    </cfRule>
    <cfRule type="cellIs" dxfId="120" priority="150" operator="greaterThanOrEqual">
      <formula>10</formula>
    </cfRule>
  </conditionalFormatting>
  <conditionalFormatting sqref="X36:X38 X40">
    <cfRule type="cellIs" dxfId="119" priority="147" operator="lessThan">
      <formula>10</formula>
    </cfRule>
    <cfRule type="cellIs" dxfId="118" priority="148" operator="greaterThanOrEqual">
      <formula>10</formula>
    </cfRule>
  </conditionalFormatting>
  <conditionalFormatting sqref="V36:V38 V40">
    <cfRule type="cellIs" dxfId="117" priority="145" operator="lessThan">
      <formula>10</formula>
    </cfRule>
    <cfRule type="cellIs" dxfId="116" priority="146" operator="greaterThanOrEqual">
      <formula>10</formula>
    </cfRule>
  </conditionalFormatting>
  <conditionalFormatting sqref="AA36:AA38 AA40">
    <cfRule type="cellIs" dxfId="115" priority="143" operator="lessThan">
      <formula>1</formula>
    </cfRule>
    <cfRule type="cellIs" dxfId="114" priority="144" operator="greaterThanOrEqual">
      <formula>1</formula>
    </cfRule>
  </conditionalFormatting>
  <conditionalFormatting sqref="W36:W38 W40">
    <cfRule type="cellIs" dxfId="113" priority="141" operator="lessThan">
      <formula>10</formula>
    </cfRule>
    <cfRule type="cellIs" dxfId="112" priority="142" operator="greaterThanOrEqual">
      <formula>10</formula>
    </cfRule>
  </conditionalFormatting>
  <conditionalFormatting sqref="W90">
    <cfRule type="cellIs" dxfId="111" priority="123" operator="lessThan">
      <formula>10</formula>
    </cfRule>
    <cfRule type="cellIs" dxfId="110" priority="124" operator="greaterThanOrEqual">
      <formula>10</formula>
    </cfRule>
  </conditionalFormatting>
  <conditionalFormatting sqref="J90">
    <cfRule type="cellIs" dxfId="109" priority="121" operator="lessThan">
      <formula>10</formula>
    </cfRule>
    <cfRule type="cellIs" dxfId="108" priority="122" operator="greaterThanOrEqual">
      <formula>10</formula>
    </cfRule>
  </conditionalFormatting>
  <conditionalFormatting sqref="M90">
    <cfRule type="cellIs" dxfId="107" priority="119" operator="lessThan">
      <formula>10</formula>
    </cfRule>
    <cfRule type="cellIs" dxfId="106" priority="120" operator="greaterThanOrEqual">
      <formula>10</formula>
    </cfRule>
  </conditionalFormatting>
  <conditionalFormatting sqref="P90">
    <cfRule type="cellIs" dxfId="105" priority="117" operator="lessThan">
      <formula>10</formula>
    </cfRule>
    <cfRule type="cellIs" dxfId="104" priority="118" operator="greaterThanOrEqual">
      <formula>10</formula>
    </cfRule>
  </conditionalFormatting>
  <conditionalFormatting sqref="S90">
    <cfRule type="cellIs" dxfId="103" priority="115" operator="lessThan">
      <formula>10</formula>
    </cfRule>
    <cfRule type="cellIs" dxfId="102" priority="116" operator="greaterThanOrEqual">
      <formula>10</formula>
    </cfRule>
  </conditionalFormatting>
  <conditionalFormatting sqref="X90">
    <cfRule type="cellIs" dxfId="101" priority="113" operator="lessThan">
      <formula>10</formula>
    </cfRule>
    <cfRule type="cellIs" dxfId="100" priority="114" operator="greaterThanOrEqual">
      <formula>10</formula>
    </cfRule>
  </conditionalFormatting>
  <conditionalFormatting sqref="V90">
    <cfRule type="cellIs" dxfId="99" priority="111" operator="lessThan">
      <formula>10</formula>
    </cfRule>
    <cfRule type="cellIs" dxfId="98" priority="112" operator="greaterThanOrEqual">
      <formula>10</formula>
    </cfRule>
  </conditionalFormatting>
  <conditionalFormatting sqref="AA90">
    <cfRule type="cellIs" dxfId="97" priority="109" operator="lessThan">
      <formula>1</formula>
    </cfRule>
    <cfRule type="cellIs" dxfId="96" priority="110" operator="greaterThanOrEqual">
      <formula>1</formula>
    </cfRule>
  </conditionalFormatting>
  <conditionalFormatting sqref="W89">
    <cfRule type="cellIs" dxfId="95" priority="107" operator="lessThan">
      <formula>10</formula>
    </cfRule>
    <cfRule type="cellIs" dxfId="94" priority="108" operator="greaterThanOrEqual">
      <formula>10</formula>
    </cfRule>
  </conditionalFormatting>
  <conditionalFormatting sqref="J89">
    <cfRule type="cellIs" dxfId="93" priority="105" operator="lessThan">
      <formula>10</formula>
    </cfRule>
    <cfRule type="cellIs" dxfId="92" priority="106" operator="greaterThanOrEqual">
      <formula>10</formula>
    </cfRule>
  </conditionalFormatting>
  <conditionalFormatting sqref="M89">
    <cfRule type="cellIs" dxfId="91" priority="103" operator="lessThan">
      <formula>10</formula>
    </cfRule>
    <cfRule type="cellIs" dxfId="90" priority="104" operator="greaterThanOrEqual">
      <formula>10</formula>
    </cfRule>
  </conditionalFormatting>
  <conditionalFormatting sqref="P89">
    <cfRule type="cellIs" dxfId="89" priority="101" operator="lessThan">
      <formula>10</formula>
    </cfRule>
    <cfRule type="cellIs" dxfId="88" priority="102" operator="greaterThanOrEqual">
      <formula>10</formula>
    </cfRule>
  </conditionalFormatting>
  <conditionalFormatting sqref="S89">
    <cfRule type="cellIs" dxfId="87" priority="99" operator="lessThan">
      <formula>10</formula>
    </cfRule>
    <cfRule type="cellIs" dxfId="86" priority="100" operator="greaterThanOrEqual">
      <formula>10</formula>
    </cfRule>
  </conditionalFormatting>
  <conditionalFormatting sqref="X89">
    <cfRule type="cellIs" dxfId="85" priority="97" operator="lessThan">
      <formula>10</formula>
    </cfRule>
    <cfRule type="cellIs" dxfId="84" priority="98" operator="greaterThanOrEqual">
      <formula>10</formula>
    </cfRule>
  </conditionalFormatting>
  <conditionalFormatting sqref="V89">
    <cfRule type="cellIs" dxfId="83" priority="95" operator="lessThan">
      <formula>10</formula>
    </cfRule>
    <cfRule type="cellIs" dxfId="82" priority="96" operator="greaterThanOrEqual">
      <formula>10</formula>
    </cfRule>
  </conditionalFormatting>
  <conditionalFormatting sqref="AA89">
    <cfRule type="cellIs" dxfId="81" priority="93" operator="lessThan">
      <formula>1</formula>
    </cfRule>
    <cfRule type="cellIs" dxfId="80" priority="94" operator="greaterThanOrEqual">
      <formula>1</formula>
    </cfRule>
  </conditionalFormatting>
  <conditionalFormatting sqref="J29">
    <cfRule type="cellIs" dxfId="79" priority="91" operator="lessThan">
      <formula>10</formula>
    </cfRule>
    <cfRule type="cellIs" dxfId="78" priority="92" operator="greaterThanOrEqual">
      <formula>10</formula>
    </cfRule>
  </conditionalFormatting>
  <conditionalFormatting sqref="M29">
    <cfRule type="cellIs" dxfId="77" priority="89" operator="lessThan">
      <formula>10</formula>
    </cfRule>
    <cfRule type="cellIs" dxfId="76" priority="90" operator="greaterThanOrEqual">
      <formula>10</formula>
    </cfRule>
  </conditionalFormatting>
  <conditionalFormatting sqref="P29">
    <cfRule type="cellIs" dxfId="75" priority="87" operator="lessThan">
      <formula>10</formula>
    </cfRule>
    <cfRule type="cellIs" dxfId="74" priority="88" operator="greaterThanOrEqual">
      <formula>10</formula>
    </cfRule>
  </conditionalFormatting>
  <conditionalFormatting sqref="S29">
    <cfRule type="cellIs" dxfId="73" priority="85" operator="lessThan">
      <formula>10</formula>
    </cfRule>
    <cfRule type="cellIs" dxfId="72" priority="86" operator="greaterThanOrEqual">
      <formula>10</formula>
    </cfRule>
  </conditionalFormatting>
  <conditionalFormatting sqref="X29">
    <cfRule type="cellIs" dxfId="71" priority="83" operator="lessThan">
      <formula>10</formula>
    </cfRule>
    <cfRule type="cellIs" dxfId="70" priority="84" operator="greaterThanOrEqual">
      <formula>10</formula>
    </cfRule>
  </conditionalFormatting>
  <conditionalFormatting sqref="V29">
    <cfRule type="cellIs" dxfId="69" priority="81" operator="lessThan">
      <formula>10</formula>
    </cfRule>
    <cfRule type="cellIs" dxfId="68" priority="82" operator="greaterThanOrEqual">
      <formula>10</formula>
    </cfRule>
  </conditionalFormatting>
  <conditionalFormatting sqref="AA29">
    <cfRule type="cellIs" dxfId="67" priority="79" operator="lessThan">
      <formula>1</formula>
    </cfRule>
    <cfRule type="cellIs" dxfId="66" priority="80" operator="greaterThanOrEqual">
      <formula>1</formula>
    </cfRule>
  </conditionalFormatting>
  <conditionalFormatting sqref="W29">
    <cfRule type="cellIs" dxfId="65" priority="77" operator="lessThan">
      <formula>10</formula>
    </cfRule>
    <cfRule type="cellIs" dxfId="64" priority="78" operator="greaterThanOrEqual">
      <formula>10</formula>
    </cfRule>
  </conditionalFormatting>
  <conditionalFormatting sqref="W43:W45">
    <cfRule type="cellIs" dxfId="63" priority="57" operator="lessThan">
      <formula>10</formula>
    </cfRule>
    <cfRule type="cellIs" dxfId="62" priority="58" operator="greaterThanOrEqual">
      <formula>10</formula>
    </cfRule>
  </conditionalFormatting>
  <conditionalFormatting sqref="J43:J45">
    <cfRule type="cellIs" dxfId="61" priority="71" operator="lessThan">
      <formula>10</formula>
    </cfRule>
    <cfRule type="cellIs" dxfId="60" priority="72" operator="greaterThanOrEqual">
      <formula>10</formula>
    </cfRule>
  </conditionalFormatting>
  <conditionalFormatting sqref="M43:M45">
    <cfRule type="cellIs" dxfId="59" priority="69" operator="lessThan">
      <formula>10</formula>
    </cfRule>
    <cfRule type="cellIs" dxfId="58" priority="70" operator="greaterThanOrEqual">
      <formula>10</formula>
    </cfRule>
  </conditionalFormatting>
  <conditionalFormatting sqref="P43:P45">
    <cfRule type="cellIs" dxfId="57" priority="67" operator="lessThan">
      <formula>10</formula>
    </cfRule>
    <cfRule type="cellIs" dxfId="56" priority="68" operator="greaterThanOrEqual">
      <formula>10</formula>
    </cfRule>
  </conditionalFormatting>
  <conditionalFormatting sqref="S43:S45">
    <cfRule type="cellIs" dxfId="55" priority="65" operator="lessThan">
      <formula>10</formula>
    </cfRule>
    <cfRule type="cellIs" dxfId="54" priority="66" operator="greaterThanOrEqual">
      <formula>10</formula>
    </cfRule>
  </conditionalFormatting>
  <conditionalFormatting sqref="X43:X45">
    <cfRule type="cellIs" dxfId="53" priority="63" operator="lessThan">
      <formula>10</formula>
    </cfRule>
    <cfRule type="cellIs" dxfId="52" priority="64" operator="greaterThanOrEqual">
      <formula>10</formula>
    </cfRule>
  </conditionalFormatting>
  <conditionalFormatting sqref="V43:V45">
    <cfRule type="cellIs" dxfId="51" priority="61" operator="lessThan">
      <formula>10</formula>
    </cfRule>
    <cfRule type="cellIs" dxfId="50" priority="62" operator="greaterThanOrEqual">
      <formula>10</formula>
    </cfRule>
  </conditionalFormatting>
  <conditionalFormatting sqref="AA43:AA45">
    <cfRule type="cellIs" dxfId="49" priority="59" operator="lessThan">
      <formula>1</formula>
    </cfRule>
    <cfRule type="cellIs" dxfId="48" priority="60" operator="greaterThanOrEqual">
      <formula>1</formula>
    </cfRule>
  </conditionalFormatting>
  <conditionalFormatting sqref="W42">
    <cfRule type="cellIs" dxfId="47" priority="41" operator="lessThan">
      <formula>10</formula>
    </cfRule>
    <cfRule type="cellIs" dxfId="46" priority="42" operator="greaterThanOrEqual">
      <formula>10</formula>
    </cfRule>
  </conditionalFormatting>
  <conditionalFormatting sqref="J42">
    <cfRule type="cellIs" dxfId="45" priority="55" operator="lessThan">
      <formula>10</formula>
    </cfRule>
    <cfRule type="cellIs" dxfId="44" priority="56" operator="greaterThanOrEqual">
      <formula>10</formula>
    </cfRule>
  </conditionalFormatting>
  <conditionalFormatting sqref="M42">
    <cfRule type="cellIs" dxfId="43" priority="53" operator="lessThan">
      <formula>10</formula>
    </cfRule>
    <cfRule type="cellIs" dxfId="42" priority="54" operator="greaterThanOrEqual">
      <formula>10</formula>
    </cfRule>
  </conditionalFormatting>
  <conditionalFormatting sqref="P42">
    <cfRule type="cellIs" dxfId="41" priority="51" operator="lessThan">
      <formula>10</formula>
    </cfRule>
    <cfRule type="cellIs" dxfId="40" priority="52" operator="greaterThanOrEqual">
      <formula>10</formula>
    </cfRule>
  </conditionalFormatting>
  <conditionalFormatting sqref="S42">
    <cfRule type="cellIs" dxfId="39" priority="49" operator="lessThan">
      <formula>10</formula>
    </cfRule>
    <cfRule type="cellIs" dxfId="38" priority="50" operator="greaterThanOrEqual">
      <formula>10</formula>
    </cfRule>
  </conditionalFormatting>
  <conditionalFormatting sqref="X42">
    <cfRule type="cellIs" dxfId="37" priority="47" operator="lessThan">
      <formula>10</formula>
    </cfRule>
    <cfRule type="cellIs" dxfId="36" priority="48" operator="greaterThanOrEqual">
      <formula>10</formula>
    </cfRule>
  </conditionalFormatting>
  <conditionalFormatting sqref="V42">
    <cfRule type="cellIs" dxfId="35" priority="45" operator="lessThan">
      <formula>10</formula>
    </cfRule>
    <cfRule type="cellIs" dxfId="34" priority="46" operator="greaterThanOrEqual">
      <formula>10</formula>
    </cfRule>
  </conditionalFormatting>
  <conditionalFormatting sqref="AA42">
    <cfRule type="cellIs" dxfId="33" priority="43" operator="lessThan">
      <formula>1</formula>
    </cfRule>
    <cfRule type="cellIs" dxfId="32" priority="44" operator="greaterThanOrEqual">
      <formula>1</formula>
    </cfRule>
  </conditionalFormatting>
  <conditionalFormatting sqref="W24">
    <cfRule type="cellIs" dxfId="31" priority="39" operator="lessThan">
      <formula>10</formula>
    </cfRule>
    <cfRule type="cellIs" dxfId="30" priority="40" operator="greaterThanOrEqual">
      <formula>10</formula>
    </cfRule>
  </conditionalFormatting>
  <conditionalFormatting sqref="J24">
    <cfRule type="cellIs" dxfId="29" priority="37" operator="lessThan">
      <formula>10</formula>
    </cfRule>
    <cfRule type="cellIs" dxfId="28" priority="38" operator="greaterThanOrEqual">
      <formula>10</formula>
    </cfRule>
  </conditionalFormatting>
  <conditionalFormatting sqref="M24">
    <cfRule type="cellIs" dxfId="27" priority="35" operator="lessThan">
      <formula>10</formula>
    </cfRule>
    <cfRule type="cellIs" dxfId="26" priority="36" operator="greaterThanOrEqual">
      <formula>10</formula>
    </cfRule>
  </conditionalFormatting>
  <conditionalFormatting sqref="P24">
    <cfRule type="cellIs" dxfId="25" priority="33" operator="lessThan">
      <formula>10</formula>
    </cfRule>
    <cfRule type="cellIs" dxfId="24" priority="34" operator="greaterThanOrEqual">
      <formula>10</formula>
    </cfRule>
  </conditionalFormatting>
  <conditionalFormatting sqref="S24">
    <cfRule type="cellIs" dxfId="23" priority="31" operator="lessThan">
      <formula>10</formula>
    </cfRule>
    <cfRule type="cellIs" dxfId="22" priority="32" operator="greaterThanOrEqual">
      <formula>10</formula>
    </cfRule>
  </conditionalFormatting>
  <conditionalFormatting sqref="X24">
    <cfRule type="cellIs" dxfId="21" priority="29" operator="lessThan">
      <formula>10</formula>
    </cfRule>
    <cfRule type="cellIs" dxfId="20" priority="30" operator="greaterThanOrEqual">
      <formula>10</formula>
    </cfRule>
  </conditionalFormatting>
  <conditionalFormatting sqref="V24">
    <cfRule type="cellIs" dxfId="19" priority="27" operator="lessThan">
      <formula>10</formula>
    </cfRule>
    <cfRule type="cellIs" dxfId="18" priority="28" operator="greaterThanOrEqual">
      <formula>10</formula>
    </cfRule>
  </conditionalFormatting>
  <conditionalFormatting sqref="AA24">
    <cfRule type="cellIs" dxfId="17" priority="25" operator="lessThan">
      <formula>1</formula>
    </cfRule>
    <cfRule type="cellIs" dxfId="16" priority="26" operator="greaterThanOrEqual">
      <formula>1</formula>
    </cfRule>
  </conditionalFormatting>
  <conditionalFormatting sqref="J39">
    <cfRule type="cellIs" dxfId="15" priority="15" operator="lessThan">
      <formula>10</formula>
    </cfRule>
    <cfRule type="cellIs" dxfId="14" priority="16" operator="greaterThanOrEqual">
      <formula>10</formula>
    </cfRule>
  </conditionalFormatting>
  <conditionalFormatting sqref="M39">
    <cfRule type="cellIs" dxfId="13" priority="13" operator="lessThan">
      <formula>10</formula>
    </cfRule>
    <cfRule type="cellIs" dxfId="12" priority="14" operator="greaterThanOrEqual">
      <formula>10</formula>
    </cfRule>
  </conditionalFormatting>
  <conditionalFormatting sqref="P39">
    <cfRule type="cellIs" dxfId="11" priority="11" operator="lessThan">
      <formula>10</formula>
    </cfRule>
    <cfRule type="cellIs" dxfId="10" priority="12" operator="greaterThanOrEqual">
      <formula>10</formula>
    </cfRule>
  </conditionalFormatting>
  <conditionalFormatting sqref="S39">
    <cfRule type="cellIs" dxfId="9" priority="9" operator="lessThan">
      <formula>10</formula>
    </cfRule>
    <cfRule type="cellIs" dxfId="8" priority="10" operator="greaterThanOrEqual">
      <formula>10</formula>
    </cfRule>
  </conditionalFormatting>
  <conditionalFormatting sqref="X39">
    <cfRule type="cellIs" dxfId="7" priority="7" operator="lessThan">
      <formula>10</formula>
    </cfRule>
    <cfRule type="cellIs" dxfId="6" priority="8" operator="greaterThanOrEqual">
      <formula>10</formula>
    </cfRule>
  </conditionalFormatting>
  <conditionalFormatting sqref="V39">
    <cfRule type="cellIs" dxfId="5" priority="5" operator="lessThan">
      <formula>10</formula>
    </cfRule>
    <cfRule type="cellIs" dxfId="4" priority="6" operator="greaterThanOrEqual">
      <formula>10</formula>
    </cfRule>
  </conditionalFormatting>
  <conditionalFormatting sqref="AA39">
    <cfRule type="cellIs" dxfId="3" priority="3" operator="lessThan">
      <formula>1</formula>
    </cfRule>
    <cfRule type="cellIs" dxfId="2" priority="4" operator="greaterThanOrEqual">
      <formula>1</formula>
    </cfRule>
  </conditionalFormatting>
  <conditionalFormatting sqref="W39">
    <cfRule type="cellIs" dxfId="1" priority="1" operator="lessThan">
      <formula>10</formula>
    </cfRule>
    <cfRule type="cellIs" dxfId="0" priority="2" operator="greaterThanOrEqual">
      <formula>10</formula>
    </cfRule>
  </conditionalFormatting>
  <pageMargins left="0.7" right="0.7" top="0.51722222222222203" bottom="0.78740157499999996" header="0.3" footer="0.3"/>
  <pageSetup scale="49" fitToHeight="2" orientation="landscape" r:id="rId1"/>
  <headerFooter>
    <oddHeader>&amp;C&amp;20Informatii nutritionale produse McDonald's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Local (serving) Romania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Braun Paul</dc:creator>
  <cp:lastModifiedBy>Braun Paul</cp:lastModifiedBy>
  <cp:lastPrinted>2021-09-17T07:26:12Z</cp:lastPrinted>
  <dcterms:created xsi:type="dcterms:W3CDTF">2015-04-20T12:22:33Z</dcterms:created>
  <dcterms:modified xsi:type="dcterms:W3CDTF">2022-02-10T08:56:13Z</dcterms:modified>
</cp:coreProperties>
</file>